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sa\Documents\Scouts\"/>
    </mc:Choice>
  </mc:AlternateContent>
  <xr:revisionPtr revIDLastSave="0" documentId="13_ncr:1_{B7D9373D-A8B0-46D6-A182-53BC93AB5BD9}" xr6:coauthVersionLast="47" xr6:coauthVersionMax="47" xr10:uidLastSave="{00000000-0000-0000-0000-000000000000}"/>
  <bookViews>
    <workbookView xWindow="-108" yWindow="-108" windowWidth="23256" windowHeight="12576" firstSheet="2" activeTab="2" xr2:uid="{3092C711-49EB-42A1-BA8F-C3F9632CCD3B}"/>
  </bookViews>
  <sheets>
    <sheet name="Export Data" sheetId="19" r:id="rId1"/>
    <sheet name="Registration Worksheet" sheetId="2" r:id="rId2"/>
    <sheet name="Registrations" sheetId="13" r:id="rId3"/>
    <sheet name="Rides" sheetId="5" r:id="rId4"/>
    <sheet name="Troopmaster Contacts" sheetId="12" state="hidden" r:id="rId5"/>
    <sheet name="Sheet3" sheetId="17" state="hidden" r:id="rId6"/>
    <sheet name="junk" sheetId="4" state="hidden" r:id="rId7"/>
    <sheet name="Contacts" sheetId="3" state="hidden" r:id="rId8"/>
    <sheet name="Patrols 11-19" sheetId="18" state="hidden" r:id="rId9"/>
    <sheet name="Underage Driver" sheetId="6" state="hidden" r:id="rId10"/>
    <sheet name="Patrols" sheetId="16" state="hidden" r:id="rId11"/>
    <sheet name="Sheet1" sheetId="14" state="hidden" r:id="rId12"/>
    <sheet name="Health" sheetId="7" state="hidden" r:id="rId13"/>
    <sheet name="Sheet2" sheetId="15" state="hidden" r:id="rId14"/>
  </sheets>
  <externalReferences>
    <externalReference r:id="rId15"/>
  </externalReferences>
  <definedNames>
    <definedName name="_xlnm._FilterDatabase" localSheetId="6" hidden="1">junk!$A$84:$N$163</definedName>
    <definedName name="_xlnm._FilterDatabase" localSheetId="2" hidden="1">Registrations!$A$8:$K$61</definedName>
    <definedName name="F101A1..F101">junk!#REF!</definedName>
    <definedName name="_xlnm.Print_Area" localSheetId="7">Contacts!$A$2:$G$144</definedName>
    <definedName name="_xlnm.Print_Area" localSheetId="6">Registrations!$A$1:$K$6</definedName>
    <definedName name="_xlnm.Print_Area" localSheetId="2">Registrations!$A$1:$E$90</definedName>
    <definedName name="_xlnm.Print_Area" localSheetId="3">Rides!$A$1:$G$40</definedName>
    <definedName name="_xlnm.Print_Area" localSheetId="4">#REF!</definedName>
    <definedName name="_xlnm.Print_Titles" localSheetId="6">junk!$82:$82</definedName>
    <definedName name="RawData">#N/A</definedName>
    <definedName name="Registered">#N/A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5" l="1"/>
  <c r="A29" i="5"/>
  <c r="A8" i="5"/>
  <c r="A9" i="5"/>
  <c r="A11" i="5"/>
  <c r="A10" i="5"/>
  <c r="D98" i="13"/>
  <c r="D99" i="13"/>
  <c r="C99" i="13"/>
  <c r="C98" i="13"/>
  <c r="A22" i="5"/>
  <c r="A21" i="5"/>
  <c r="A35" i="5"/>
  <c r="J88" i="2"/>
  <c r="G88" i="2" s="1"/>
  <c r="I88" i="2"/>
  <c r="H88" i="2"/>
  <c r="E88" i="2"/>
  <c r="D88" i="2"/>
  <c r="C88" i="2"/>
  <c r="B88" i="2"/>
  <c r="A88" i="2"/>
  <c r="F88" i="2" s="1"/>
  <c r="J87" i="2"/>
  <c r="G87" i="2" s="1"/>
  <c r="I87" i="2"/>
  <c r="H87" i="2"/>
  <c r="F87" i="2"/>
  <c r="E87" i="2"/>
  <c r="D87" i="2"/>
  <c r="C87" i="2"/>
  <c r="B87" i="2"/>
  <c r="A87" i="2"/>
  <c r="J86" i="2"/>
  <c r="G86" i="2" s="1"/>
  <c r="I86" i="2"/>
  <c r="H86" i="2"/>
  <c r="E86" i="2"/>
  <c r="D86" i="2"/>
  <c r="C86" i="2"/>
  <c r="B86" i="2"/>
  <c r="A86" i="2"/>
  <c r="F86" i="2" s="1"/>
  <c r="J85" i="2"/>
  <c r="G85" i="2" s="1"/>
  <c r="I85" i="2"/>
  <c r="H85" i="2"/>
  <c r="F85" i="2"/>
  <c r="E85" i="2"/>
  <c r="D85" i="2"/>
  <c r="C85" i="2"/>
  <c r="B85" i="2"/>
  <c r="A85" i="2"/>
  <c r="J84" i="2"/>
  <c r="G84" i="2" s="1"/>
  <c r="I84" i="2"/>
  <c r="H84" i="2"/>
  <c r="E84" i="2"/>
  <c r="D84" i="2"/>
  <c r="C84" i="2"/>
  <c r="B84" i="2"/>
  <c r="A84" i="2"/>
  <c r="F84" i="2" s="1"/>
  <c r="J83" i="2"/>
  <c r="G83" i="2" s="1"/>
  <c r="I83" i="2"/>
  <c r="H83" i="2"/>
  <c r="F83" i="2"/>
  <c r="E83" i="2"/>
  <c r="D83" i="2"/>
  <c r="C83" i="2"/>
  <c r="B83" i="2"/>
  <c r="A83" i="2"/>
  <c r="J82" i="2"/>
  <c r="G82" i="2" s="1"/>
  <c r="I82" i="2"/>
  <c r="H82" i="2"/>
  <c r="E82" i="2"/>
  <c r="D82" i="2"/>
  <c r="C82" i="2"/>
  <c r="B82" i="2"/>
  <c r="A82" i="2"/>
  <c r="F82" i="2" s="1"/>
  <c r="J81" i="2"/>
  <c r="G81" i="2" s="1"/>
  <c r="I81" i="2"/>
  <c r="H81" i="2"/>
  <c r="F81" i="2"/>
  <c r="E81" i="2"/>
  <c r="D81" i="2"/>
  <c r="C81" i="2"/>
  <c r="B81" i="2"/>
  <c r="A81" i="2"/>
  <c r="J80" i="2"/>
  <c r="G80" i="2" s="1"/>
  <c r="I80" i="2"/>
  <c r="H80" i="2"/>
  <c r="E80" i="2"/>
  <c r="D80" i="2"/>
  <c r="C80" i="2"/>
  <c r="B80" i="2"/>
  <c r="A80" i="2"/>
  <c r="F80" i="2" s="1"/>
  <c r="J79" i="2"/>
  <c r="G79" i="2" s="1"/>
  <c r="I79" i="2"/>
  <c r="H79" i="2"/>
  <c r="E79" i="2"/>
  <c r="D79" i="2"/>
  <c r="C79" i="2"/>
  <c r="B79" i="2"/>
  <c r="A79" i="2"/>
  <c r="F79" i="2" s="1"/>
  <c r="J78" i="2"/>
  <c r="G78" i="2" s="1"/>
  <c r="I78" i="2"/>
  <c r="H78" i="2"/>
  <c r="E78" i="2"/>
  <c r="D78" i="2"/>
  <c r="C78" i="2"/>
  <c r="B78" i="2"/>
  <c r="A78" i="2"/>
  <c r="J77" i="2"/>
  <c r="G77" i="2" s="1"/>
  <c r="I77" i="2"/>
  <c r="H77" i="2"/>
  <c r="E77" i="2"/>
  <c r="D77" i="2"/>
  <c r="C77" i="2"/>
  <c r="B77" i="2"/>
  <c r="A77" i="2"/>
  <c r="F77" i="2" s="1"/>
  <c r="J76" i="2"/>
  <c r="G76" i="2" s="1"/>
  <c r="I76" i="2"/>
  <c r="H76" i="2"/>
  <c r="F76" i="2"/>
  <c r="E76" i="2"/>
  <c r="D76" i="2"/>
  <c r="C76" i="2"/>
  <c r="B76" i="2"/>
  <c r="A76" i="2"/>
  <c r="J75" i="2"/>
  <c r="I75" i="2"/>
  <c r="H75" i="2"/>
  <c r="E75" i="2"/>
  <c r="D75" i="2"/>
  <c r="C75" i="2"/>
  <c r="B75" i="2"/>
  <c r="A75" i="2"/>
  <c r="F75" i="2" s="1"/>
  <c r="J74" i="2"/>
  <c r="G74" i="2" s="1"/>
  <c r="I74" i="2"/>
  <c r="H74" i="2"/>
  <c r="F74" i="2"/>
  <c r="E74" i="2"/>
  <c r="D74" i="2"/>
  <c r="C74" i="2"/>
  <c r="B74" i="2"/>
  <c r="A74" i="2"/>
  <c r="J73" i="2"/>
  <c r="G73" i="2" s="1"/>
  <c r="I73" i="2"/>
  <c r="H73" i="2"/>
  <c r="F73" i="2"/>
  <c r="E73" i="2"/>
  <c r="D73" i="2"/>
  <c r="C73" i="2"/>
  <c r="B73" i="2"/>
  <c r="A73" i="2"/>
  <c r="J72" i="2"/>
  <c r="G72" i="2" s="1"/>
  <c r="I72" i="2"/>
  <c r="H72" i="2"/>
  <c r="F72" i="2"/>
  <c r="E72" i="2"/>
  <c r="D72" i="2"/>
  <c r="C72" i="2"/>
  <c r="B72" i="2"/>
  <c r="A72" i="2"/>
  <c r="J71" i="2"/>
  <c r="I71" i="2"/>
  <c r="H71" i="2"/>
  <c r="F71" i="2"/>
  <c r="E71" i="2"/>
  <c r="D71" i="2"/>
  <c r="C71" i="2"/>
  <c r="B71" i="2"/>
  <c r="A71" i="2"/>
  <c r="G71" i="2" s="1"/>
  <c r="J70" i="2"/>
  <c r="G70" i="2" s="1"/>
  <c r="I70" i="2"/>
  <c r="H70" i="2"/>
  <c r="F70" i="2"/>
  <c r="E70" i="2"/>
  <c r="D70" i="2"/>
  <c r="C70" i="2"/>
  <c r="B70" i="2"/>
  <c r="A70" i="2"/>
  <c r="J69" i="2"/>
  <c r="I69" i="2"/>
  <c r="H69" i="2"/>
  <c r="F69" i="2"/>
  <c r="E69" i="2"/>
  <c r="D69" i="2"/>
  <c r="C69" i="2"/>
  <c r="B69" i="2"/>
  <c r="A69" i="2"/>
  <c r="G69" i="2" s="1"/>
  <c r="J68" i="2"/>
  <c r="G68" i="2" s="1"/>
  <c r="I68" i="2"/>
  <c r="H68" i="2"/>
  <c r="F68" i="2"/>
  <c r="E68" i="2"/>
  <c r="D68" i="2"/>
  <c r="C68" i="2"/>
  <c r="B68" i="2"/>
  <c r="A68" i="2"/>
  <c r="J67" i="2"/>
  <c r="I67" i="2"/>
  <c r="H67" i="2"/>
  <c r="E67" i="2"/>
  <c r="D67" i="2"/>
  <c r="C67" i="2"/>
  <c r="B67" i="2"/>
  <c r="A67" i="2"/>
  <c r="F67" i="2" s="1"/>
  <c r="J66" i="2"/>
  <c r="G66" i="2" s="1"/>
  <c r="I66" i="2"/>
  <c r="H66" i="2"/>
  <c r="F66" i="2"/>
  <c r="E66" i="2"/>
  <c r="D66" i="2"/>
  <c r="C66" i="2"/>
  <c r="B66" i="2"/>
  <c r="A66" i="2"/>
  <c r="J65" i="2"/>
  <c r="G65" i="2" s="1"/>
  <c r="I65" i="2"/>
  <c r="H65" i="2"/>
  <c r="E65" i="2"/>
  <c r="D65" i="2"/>
  <c r="C65" i="2"/>
  <c r="B65" i="2"/>
  <c r="A65" i="2"/>
  <c r="F65" i="2" s="1"/>
  <c r="A20" i="5"/>
  <c r="A19" i="5"/>
  <c r="A18" i="5"/>
  <c r="G67" i="2" l="1"/>
  <c r="G75" i="2"/>
  <c r="F78" i="2"/>
  <c r="A12" i="5"/>
  <c r="A33" i="5"/>
  <c r="A31" i="5"/>
  <c r="A30" i="5"/>
  <c r="A28" i="5"/>
  <c r="A25" i="5"/>
  <c r="A23" i="5"/>
  <c r="A17" i="5"/>
  <c r="A16" i="5"/>
  <c r="J64" i="2"/>
  <c r="I64" i="2"/>
  <c r="H64" i="2"/>
  <c r="G64" i="2"/>
  <c r="E64" i="2"/>
  <c r="D64" i="2"/>
  <c r="C64" i="2"/>
  <c r="B64" i="2"/>
  <c r="A64" i="2"/>
  <c r="F64" i="2" s="1"/>
  <c r="J63" i="2"/>
  <c r="I63" i="2"/>
  <c r="H63" i="2"/>
  <c r="E63" i="2"/>
  <c r="D63" i="2"/>
  <c r="C63" i="2"/>
  <c r="B63" i="2"/>
  <c r="A63" i="2"/>
  <c r="F63" i="2" s="1"/>
  <c r="J62" i="2"/>
  <c r="I62" i="2"/>
  <c r="H62" i="2"/>
  <c r="G62" i="2"/>
  <c r="E62" i="2"/>
  <c r="D62" i="2"/>
  <c r="C62" i="2"/>
  <c r="B62" i="2"/>
  <c r="A62" i="2"/>
  <c r="F62" i="2" s="1"/>
  <c r="J61" i="2"/>
  <c r="G61" i="2" s="1"/>
  <c r="I61" i="2"/>
  <c r="H61" i="2"/>
  <c r="E61" i="2"/>
  <c r="D61" i="2"/>
  <c r="C61" i="2"/>
  <c r="B61" i="2"/>
  <c r="A61" i="2"/>
  <c r="J60" i="2"/>
  <c r="I60" i="2"/>
  <c r="H60" i="2"/>
  <c r="E60" i="2"/>
  <c r="D60" i="2"/>
  <c r="C60" i="2"/>
  <c r="B60" i="2"/>
  <c r="A60" i="2"/>
  <c r="J59" i="2"/>
  <c r="I59" i="2"/>
  <c r="H59" i="2"/>
  <c r="F59" i="2"/>
  <c r="E59" i="2"/>
  <c r="D59" i="2"/>
  <c r="C59" i="2"/>
  <c r="B59" i="2"/>
  <c r="A59" i="2"/>
  <c r="J58" i="2"/>
  <c r="I58" i="2"/>
  <c r="H58" i="2"/>
  <c r="E58" i="2"/>
  <c r="D58" i="2"/>
  <c r="C58" i="2"/>
  <c r="B58" i="2"/>
  <c r="A58" i="2"/>
  <c r="G58" i="2" s="1"/>
  <c r="J57" i="2"/>
  <c r="I57" i="2"/>
  <c r="H57" i="2"/>
  <c r="F57" i="2"/>
  <c r="E57" i="2"/>
  <c r="D57" i="2"/>
  <c r="C57" i="2"/>
  <c r="B57" i="2"/>
  <c r="A57" i="2"/>
  <c r="J56" i="2"/>
  <c r="I56" i="2"/>
  <c r="H56" i="2"/>
  <c r="F56" i="2"/>
  <c r="E56" i="2"/>
  <c r="D56" i="2"/>
  <c r="C56" i="2"/>
  <c r="B56" i="2"/>
  <c r="A56" i="2"/>
  <c r="G56" i="2" s="1"/>
  <c r="J55" i="2"/>
  <c r="I55" i="2"/>
  <c r="H55" i="2"/>
  <c r="E55" i="2"/>
  <c r="D55" i="2"/>
  <c r="C55" i="2"/>
  <c r="B55" i="2"/>
  <c r="A55" i="2"/>
  <c r="J54" i="2"/>
  <c r="I54" i="2"/>
  <c r="H54" i="2"/>
  <c r="F54" i="2"/>
  <c r="E54" i="2"/>
  <c r="D54" i="2"/>
  <c r="C54" i="2"/>
  <c r="B54" i="2"/>
  <c r="A54" i="2"/>
  <c r="J53" i="2"/>
  <c r="I53" i="2"/>
  <c r="H53" i="2"/>
  <c r="E53" i="2"/>
  <c r="D53" i="2"/>
  <c r="C53" i="2"/>
  <c r="B53" i="2"/>
  <c r="A53" i="2"/>
  <c r="F53" i="2" s="1"/>
  <c r="J52" i="2"/>
  <c r="I52" i="2"/>
  <c r="H52" i="2"/>
  <c r="G52" i="2"/>
  <c r="F52" i="2"/>
  <c r="E52" i="2"/>
  <c r="D52" i="2"/>
  <c r="C52" i="2"/>
  <c r="B52" i="2"/>
  <c r="A52" i="2"/>
  <c r="J51" i="2"/>
  <c r="G51" i="2" s="1"/>
  <c r="I51" i="2"/>
  <c r="H51" i="2"/>
  <c r="E51" i="2"/>
  <c r="D51" i="2"/>
  <c r="C51" i="2"/>
  <c r="B51" i="2"/>
  <c r="A51" i="2"/>
  <c r="J50" i="2"/>
  <c r="F50" i="2" s="1"/>
  <c r="I50" i="2"/>
  <c r="H50" i="2"/>
  <c r="E50" i="2"/>
  <c r="D50" i="2"/>
  <c r="C50" i="2"/>
  <c r="B50" i="2"/>
  <c r="A50" i="2"/>
  <c r="J49" i="2"/>
  <c r="I49" i="2"/>
  <c r="H49" i="2"/>
  <c r="E49" i="2"/>
  <c r="D49" i="2"/>
  <c r="C49" i="2"/>
  <c r="B49" i="2"/>
  <c r="A49" i="2"/>
  <c r="F49" i="2" s="1"/>
  <c r="J48" i="2"/>
  <c r="I48" i="2"/>
  <c r="H48" i="2"/>
  <c r="G48" i="2"/>
  <c r="F48" i="2"/>
  <c r="E48" i="2"/>
  <c r="D48" i="2"/>
  <c r="C48" i="2"/>
  <c r="B48" i="2"/>
  <c r="A48" i="2"/>
  <c r="J47" i="2"/>
  <c r="I47" i="2"/>
  <c r="H47" i="2"/>
  <c r="E47" i="2"/>
  <c r="D47" i="2"/>
  <c r="C47" i="2"/>
  <c r="B47" i="2"/>
  <c r="A47" i="2"/>
  <c r="J46" i="2"/>
  <c r="I46" i="2"/>
  <c r="H46" i="2"/>
  <c r="F46" i="2"/>
  <c r="E46" i="2"/>
  <c r="D46" i="2"/>
  <c r="C46" i="2"/>
  <c r="B46" i="2"/>
  <c r="A46" i="2"/>
  <c r="J45" i="2"/>
  <c r="I45" i="2"/>
  <c r="H45" i="2"/>
  <c r="E45" i="2"/>
  <c r="D45" i="2"/>
  <c r="C45" i="2"/>
  <c r="B45" i="2"/>
  <c r="A45" i="2"/>
  <c r="J44" i="2"/>
  <c r="G44" i="2" s="1"/>
  <c r="I44" i="2"/>
  <c r="H44" i="2"/>
  <c r="F44" i="2"/>
  <c r="E44" i="2"/>
  <c r="D44" i="2"/>
  <c r="C44" i="2"/>
  <c r="B44" i="2"/>
  <c r="A44" i="2"/>
  <c r="J43" i="2"/>
  <c r="I43" i="2"/>
  <c r="H43" i="2"/>
  <c r="E43" i="2"/>
  <c r="D43" i="2"/>
  <c r="C43" i="2"/>
  <c r="B43" i="2"/>
  <c r="A43" i="2"/>
  <c r="J42" i="2"/>
  <c r="I42" i="2"/>
  <c r="H42" i="2"/>
  <c r="F42" i="2"/>
  <c r="E42" i="2"/>
  <c r="D42" i="2"/>
  <c r="C42" i="2"/>
  <c r="B42" i="2"/>
  <c r="A42" i="2"/>
  <c r="J41" i="2"/>
  <c r="I41" i="2"/>
  <c r="H41" i="2"/>
  <c r="E41" i="2"/>
  <c r="D41" i="2"/>
  <c r="C41" i="2"/>
  <c r="B41" i="2"/>
  <c r="A41" i="2"/>
  <c r="F41" i="2" s="1"/>
  <c r="J40" i="2"/>
  <c r="I40" i="2"/>
  <c r="H40" i="2"/>
  <c r="F40" i="2"/>
  <c r="E40" i="2"/>
  <c r="D40" i="2"/>
  <c r="C40" i="2"/>
  <c r="B40" i="2"/>
  <c r="A40" i="2"/>
  <c r="G40" i="2" s="1"/>
  <c r="J39" i="2"/>
  <c r="I39" i="2"/>
  <c r="H39" i="2"/>
  <c r="E39" i="2"/>
  <c r="D39" i="2"/>
  <c r="C39" i="2"/>
  <c r="B39" i="2"/>
  <c r="A39" i="2"/>
  <c r="J38" i="2"/>
  <c r="I38" i="2"/>
  <c r="H38" i="2"/>
  <c r="F38" i="2"/>
  <c r="E38" i="2"/>
  <c r="D38" i="2"/>
  <c r="C38" i="2"/>
  <c r="B38" i="2"/>
  <c r="A38" i="2"/>
  <c r="J37" i="2"/>
  <c r="I37" i="2"/>
  <c r="H37" i="2"/>
  <c r="E37" i="2"/>
  <c r="D37" i="2"/>
  <c r="C37" i="2"/>
  <c r="B37" i="2"/>
  <c r="A37" i="2"/>
  <c r="F37" i="2" s="1"/>
  <c r="J36" i="2"/>
  <c r="I36" i="2"/>
  <c r="H36" i="2"/>
  <c r="G36" i="2"/>
  <c r="F36" i="2"/>
  <c r="E36" i="2"/>
  <c r="D36" i="2"/>
  <c r="C36" i="2"/>
  <c r="B36" i="2"/>
  <c r="A36" i="2"/>
  <c r="J35" i="2"/>
  <c r="G35" i="2" s="1"/>
  <c r="I35" i="2"/>
  <c r="H35" i="2"/>
  <c r="E35" i="2"/>
  <c r="D35" i="2"/>
  <c r="C35" i="2"/>
  <c r="B35" i="2"/>
  <c r="A35" i="2"/>
  <c r="J34" i="2"/>
  <c r="F34" i="2" s="1"/>
  <c r="I34" i="2"/>
  <c r="H34" i="2"/>
  <c r="E34" i="2"/>
  <c r="D34" i="2"/>
  <c r="C34" i="2"/>
  <c r="B34" i="2"/>
  <c r="A34" i="2"/>
  <c r="J33" i="2"/>
  <c r="I33" i="2"/>
  <c r="H33" i="2"/>
  <c r="E33" i="2"/>
  <c r="D33" i="2"/>
  <c r="C33" i="2"/>
  <c r="B33" i="2"/>
  <c r="A33" i="2"/>
  <c r="F33" i="2" s="1"/>
  <c r="J32" i="2"/>
  <c r="I32" i="2"/>
  <c r="H32" i="2"/>
  <c r="G32" i="2"/>
  <c r="E32" i="2"/>
  <c r="D32" i="2"/>
  <c r="C32" i="2"/>
  <c r="B32" i="2"/>
  <c r="A32" i="2"/>
  <c r="F32" i="2" s="1"/>
  <c r="J31" i="2"/>
  <c r="I31" i="2"/>
  <c r="H31" i="2"/>
  <c r="E31" i="2"/>
  <c r="D31" i="2"/>
  <c r="C31" i="2"/>
  <c r="B31" i="2"/>
  <c r="A31" i="2"/>
  <c r="J30" i="2"/>
  <c r="I30" i="2"/>
  <c r="H30" i="2"/>
  <c r="F30" i="2"/>
  <c r="E30" i="2"/>
  <c r="D30" i="2"/>
  <c r="C30" i="2"/>
  <c r="B30" i="2"/>
  <c r="A30" i="2"/>
  <c r="J29" i="2"/>
  <c r="F29" i="2" s="1"/>
  <c r="I29" i="2"/>
  <c r="H29" i="2"/>
  <c r="E29" i="2"/>
  <c r="D29" i="2"/>
  <c r="C29" i="2"/>
  <c r="B29" i="2"/>
  <c r="A29" i="2"/>
  <c r="J28" i="2"/>
  <c r="I28" i="2"/>
  <c r="H28" i="2"/>
  <c r="E28" i="2"/>
  <c r="D28" i="2"/>
  <c r="C28" i="2"/>
  <c r="B28" i="2"/>
  <c r="A28" i="2"/>
  <c r="G28" i="2" s="1"/>
  <c r="J27" i="2"/>
  <c r="I27" i="2"/>
  <c r="H27" i="2"/>
  <c r="E27" i="2"/>
  <c r="D27" i="2"/>
  <c r="C27" i="2"/>
  <c r="B27" i="2"/>
  <c r="A27" i="2"/>
  <c r="F27" i="2" s="1"/>
  <c r="J26" i="2"/>
  <c r="I26" i="2"/>
  <c r="H26" i="2"/>
  <c r="G26" i="2"/>
  <c r="E26" i="2"/>
  <c r="D26" i="2"/>
  <c r="C26" i="2"/>
  <c r="B26" i="2"/>
  <c r="A26" i="2"/>
  <c r="F26" i="2" s="1"/>
  <c r="J25" i="2"/>
  <c r="I25" i="2"/>
  <c r="H25" i="2"/>
  <c r="E25" i="2"/>
  <c r="D25" i="2"/>
  <c r="C25" i="2"/>
  <c r="B25" i="2"/>
  <c r="A25" i="2"/>
  <c r="F25" i="2" s="1"/>
  <c r="J24" i="2"/>
  <c r="I24" i="2"/>
  <c r="H24" i="2"/>
  <c r="E24" i="2"/>
  <c r="D24" i="2"/>
  <c r="C24" i="2"/>
  <c r="B24" i="2"/>
  <c r="A24" i="2"/>
  <c r="G24" i="2" s="1"/>
  <c r="J23" i="2"/>
  <c r="I23" i="2"/>
  <c r="H23" i="2"/>
  <c r="E23" i="2"/>
  <c r="D23" i="2"/>
  <c r="C23" i="2"/>
  <c r="B23" i="2"/>
  <c r="A23" i="2"/>
  <c r="F23" i="2" s="1"/>
  <c r="J22" i="2"/>
  <c r="I22" i="2"/>
  <c r="H22" i="2"/>
  <c r="E22" i="2"/>
  <c r="D22" i="2"/>
  <c r="C22" i="2"/>
  <c r="B22" i="2"/>
  <c r="A22" i="2"/>
  <c r="G22" i="2" s="1"/>
  <c r="J21" i="2"/>
  <c r="I21" i="2"/>
  <c r="H21" i="2"/>
  <c r="E21" i="2"/>
  <c r="D21" i="2"/>
  <c r="C21" i="2"/>
  <c r="B21" i="2"/>
  <c r="A21" i="2"/>
  <c r="F21" i="2" s="1"/>
  <c r="J20" i="2"/>
  <c r="I20" i="2"/>
  <c r="H20" i="2"/>
  <c r="E20" i="2"/>
  <c r="D20" i="2"/>
  <c r="C20" i="2"/>
  <c r="B20" i="2"/>
  <c r="A20" i="2"/>
  <c r="G20" i="2" s="1"/>
  <c r="J19" i="2"/>
  <c r="I19" i="2"/>
  <c r="H19" i="2"/>
  <c r="E19" i="2"/>
  <c r="D19" i="2"/>
  <c r="C19" i="2"/>
  <c r="B19" i="2"/>
  <c r="A19" i="2"/>
  <c r="F19" i="2" s="1"/>
  <c r="J18" i="2"/>
  <c r="I18" i="2"/>
  <c r="H18" i="2"/>
  <c r="G18" i="2"/>
  <c r="E18" i="2"/>
  <c r="D18" i="2"/>
  <c r="C18" i="2"/>
  <c r="B18" i="2"/>
  <c r="A18" i="2"/>
  <c r="F18" i="2" s="1"/>
  <c r="J17" i="2"/>
  <c r="I17" i="2"/>
  <c r="H17" i="2"/>
  <c r="E17" i="2"/>
  <c r="D17" i="2"/>
  <c r="C17" i="2"/>
  <c r="B17" i="2"/>
  <c r="A17" i="2"/>
  <c r="F17" i="2" s="1"/>
  <c r="J16" i="2"/>
  <c r="I16" i="2"/>
  <c r="H16" i="2"/>
  <c r="E16" i="2"/>
  <c r="D16" i="2"/>
  <c r="C16" i="2"/>
  <c r="B16" i="2"/>
  <c r="A16" i="2"/>
  <c r="G16" i="2" s="1"/>
  <c r="J15" i="2"/>
  <c r="I15" i="2"/>
  <c r="H15" i="2"/>
  <c r="F15" i="2"/>
  <c r="E15" i="2"/>
  <c r="D15" i="2"/>
  <c r="C15" i="2"/>
  <c r="B15" i="2"/>
  <c r="A15" i="2"/>
  <c r="J14" i="2"/>
  <c r="F14" i="2" s="1"/>
  <c r="I14" i="2"/>
  <c r="H14" i="2"/>
  <c r="E14" i="2"/>
  <c r="D14" i="2"/>
  <c r="C14" i="2"/>
  <c r="B14" i="2"/>
  <c r="A14" i="2"/>
  <c r="J13" i="2"/>
  <c r="I13" i="2"/>
  <c r="H13" i="2"/>
  <c r="F13" i="2"/>
  <c r="E13" i="2"/>
  <c r="D13" i="2"/>
  <c r="C13" i="2"/>
  <c r="B13" i="2"/>
  <c r="A13" i="2"/>
  <c r="J12" i="2"/>
  <c r="F12" i="2" s="1"/>
  <c r="I12" i="2"/>
  <c r="H12" i="2"/>
  <c r="E12" i="2"/>
  <c r="D12" i="2"/>
  <c r="C12" i="2"/>
  <c r="B12" i="2"/>
  <c r="A12" i="2"/>
  <c r="J11" i="2"/>
  <c r="I11" i="2"/>
  <c r="H11" i="2"/>
  <c r="E11" i="2"/>
  <c r="D11" i="2"/>
  <c r="C11" i="2"/>
  <c r="B11" i="2"/>
  <c r="A11" i="2"/>
  <c r="J10" i="2"/>
  <c r="F10" i="2" s="1"/>
  <c r="I10" i="2"/>
  <c r="H10" i="2"/>
  <c r="E10" i="2"/>
  <c r="D10" i="2"/>
  <c r="C10" i="2"/>
  <c r="B10" i="2"/>
  <c r="A10" i="2"/>
  <c r="J9" i="2"/>
  <c r="I9" i="2"/>
  <c r="H9" i="2"/>
  <c r="E9" i="2"/>
  <c r="D9" i="2"/>
  <c r="C9" i="2"/>
  <c r="B9" i="2"/>
  <c r="A9" i="2"/>
  <c r="F9" i="2" s="1"/>
  <c r="J8" i="2"/>
  <c r="I8" i="2"/>
  <c r="H8" i="2"/>
  <c r="F8" i="2"/>
  <c r="E8" i="2"/>
  <c r="D8" i="2"/>
  <c r="C8" i="2"/>
  <c r="B8" i="2"/>
  <c r="A8" i="2"/>
  <c r="J7" i="2"/>
  <c r="I7" i="2"/>
  <c r="H7" i="2"/>
  <c r="E7" i="2"/>
  <c r="D7" i="2"/>
  <c r="C7" i="2"/>
  <c r="B7" i="2"/>
  <c r="A7" i="2"/>
  <c r="J6" i="2"/>
  <c r="F6" i="2" s="1"/>
  <c r="I6" i="2"/>
  <c r="H6" i="2"/>
  <c r="E6" i="2"/>
  <c r="D6" i="2"/>
  <c r="C6" i="2"/>
  <c r="B6" i="2"/>
  <c r="A6" i="2"/>
  <c r="J5" i="2"/>
  <c r="I5" i="2"/>
  <c r="H5" i="2"/>
  <c r="E5" i="2"/>
  <c r="D5" i="2"/>
  <c r="C5" i="2"/>
  <c r="B5" i="2"/>
  <c r="A5" i="2"/>
  <c r="J4" i="2"/>
  <c r="I4" i="2"/>
  <c r="H4" i="2"/>
  <c r="E4" i="2"/>
  <c r="D4" i="2"/>
  <c r="C4" i="2"/>
  <c r="B4" i="2"/>
  <c r="A4" i="2"/>
  <c r="J3" i="2"/>
  <c r="I3" i="2"/>
  <c r="H3" i="2"/>
  <c r="E3" i="2"/>
  <c r="D3" i="2"/>
  <c r="C3" i="2"/>
  <c r="B3" i="2"/>
  <c r="A3" i="2"/>
  <c r="F3" i="2" s="1"/>
  <c r="J2" i="2"/>
  <c r="I2" i="2"/>
  <c r="H2" i="2"/>
  <c r="F2" i="2"/>
  <c r="E2" i="2"/>
  <c r="D2" i="2"/>
  <c r="C2" i="2"/>
  <c r="B2" i="2"/>
  <c r="A2" i="2"/>
  <c r="G2" i="2" s="1"/>
  <c r="G60" i="2" l="1"/>
  <c r="F7" i="2"/>
  <c r="F22" i="2"/>
  <c r="G30" i="2"/>
  <c r="G31" i="2"/>
  <c r="F45" i="2"/>
  <c r="G46" i="2"/>
  <c r="G47" i="2"/>
  <c r="F60" i="2"/>
  <c r="G34" i="2"/>
  <c r="G50" i="2"/>
  <c r="G42" i="2"/>
  <c r="G43" i="2"/>
  <c r="F4" i="2"/>
  <c r="G5" i="2"/>
  <c r="F11" i="2"/>
  <c r="G38" i="2"/>
  <c r="G39" i="2"/>
  <c r="G54" i="2"/>
  <c r="G55" i="2"/>
  <c r="F5" i="2"/>
  <c r="G6" i="2"/>
  <c r="G7" i="2"/>
  <c r="G13" i="2"/>
  <c r="F16" i="2"/>
  <c r="G17" i="2"/>
  <c r="F20" i="2"/>
  <c r="G21" i="2"/>
  <c r="F24" i="2"/>
  <c r="G25" i="2"/>
  <c r="F28" i="2"/>
  <c r="F31" i="2"/>
  <c r="F35" i="2"/>
  <c r="F39" i="2"/>
  <c r="F43" i="2"/>
  <c r="F47" i="2"/>
  <c r="F51" i="2"/>
  <c r="F55" i="2"/>
  <c r="F58" i="2"/>
  <c r="F61" i="2"/>
  <c r="G12" i="2"/>
  <c r="G8" i="2"/>
  <c r="G9" i="2"/>
  <c r="G14" i="2"/>
  <c r="G29" i="2"/>
  <c r="G33" i="2"/>
  <c r="G37" i="2"/>
  <c r="G41" i="2"/>
  <c r="G45" i="2"/>
  <c r="G49" i="2"/>
  <c r="G53" i="2"/>
  <c r="G59" i="2"/>
  <c r="G63" i="2"/>
  <c r="G4" i="2"/>
  <c r="G3" i="2"/>
  <c r="G10" i="2"/>
  <c r="G11" i="2"/>
  <c r="G15" i="2"/>
  <c r="G19" i="2"/>
  <c r="G23" i="2"/>
  <c r="G27" i="2"/>
  <c r="G57" i="2"/>
  <c r="A40" i="5" l="1"/>
  <c r="A38" i="5"/>
  <c r="A37" i="5"/>
  <c r="A36" i="5"/>
  <c r="D4" i="13" l="1"/>
  <c r="A34" i="5"/>
  <c r="A3" i="5"/>
  <c r="A2" i="5"/>
  <c r="A1" i="5"/>
  <c r="I7" i="5"/>
  <c r="D3" i="13" l="1"/>
  <c r="E2" i="13" l="1"/>
  <c r="H86" i="12" l="1"/>
  <c r="G86" i="12"/>
  <c r="F86" i="12"/>
  <c r="E86" i="12"/>
  <c r="D86" i="12"/>
  <c r="C86" i="12"/>
  <c r="B86" i="12"/>
  <c r="A86" i="12"/>
  <c r="H85" i="12"/>
  <c r="G85" i="12"/>
  <c r="F85" i="12"/>
  <c r="E85" i="12"/>
  <c r="D85" i="12"/>
  <c r="C85" i="12"/>
  <c r="B85" i="12"/>
  <c r="A85" i="12"/>
  <c r="H84" i="12"/>
  <c r="G84" i="12"/>
  <c r="F84" i="12"/>
  <c r="E84" i="12"/>
  <c r="D84" i="12"/>
  <c r="C84" i="12"/>
  <c r="B84" i="12"/>
  <c r="A84" i="12"/>
  <c r="H83" i="12"/>
  <c r="G83" i="12"/>
  <c r="F83" i="12"/>
  <c r="E83" i="12"/>
  <c r="D83" i="12"/>
  <c r="C83" i="12"/>
  <c r="B83" i="12"/>
  <c r="A83" i="12"/>
  <c r="H82" i="12"/>
  <c r="G82" i="12"/>
  <c r="F82" i="12"/>
  <c r="E82" i="12"/>
  <c r="D82" i="12"/>
  <c r="C82" i="12"/>
  <c r="B82" i="12"/>
  <c r="A82" i="12"/>
  <c r="H81" i="12"/>
  <c r="G81" i="12"/>
  <c r="F81" i="12"/>
  <c r="E81" i="12"/>
  <c r="D81" i="12"/>
  <c r="C81" i="12"/>
  <c r="B81" i="12"/>
  <c r="A81" i="12"/>
  <c r="H80" i="12"/>
  <c r="G80" i="12"/>
  <c r="F80" i="12"/>
  <c r="E80" i="12"/>
  <c r="D80" i="12"/>
  <c r="C80" i="12"/>
  <c r="B80" i="12"/>
  <c r="A80" i="12"/>
  <c r="H79" i="12"/>
  <c r="G79" i="12"/>
  <c r="F79" i="12"/>
  <c r="E79" i="12"/>
  <c r="D79" i="12"/>
  <c r="C79" i="12"/>
  <c r="B79" i="12"/>
  <c r="A79" i="12"/>
  <c r="H78" i="12"/>
  <c r="G78" i="12"/>
  <c r="F78" i="12"/>
  <c r="E78" i="12"/>
  <c r="D78" i="12"/>
  <c r="C78" i="12"/>
  <c r="B78" i="12"/>
  <c r="A78" i="12"/>
  <c r="H77" i="12"/>
  <c r="G77" i="12"/>
  <c r="F77" i="12"/>
  <c r="E77" i="12"/>
  <c r="D77" i="12"/>
  <c r="C77" i="12"/>
  <c r="B77" i="12"/>
  <c r="A77" i="12"/>
  <c r="H76" i="12"/>
  <c r="G76" i="12"/>
  <c r="F76" i="12"/>
  <c r="E76" i="12"/>
  <c r="D76" i="12"/>
  <c r="C76" i="12"/>
  <c r="B76" i="12"/>
  <c r="A76" i="12"/>
  <c r="H75" i="12"/>
  <c r="G75" i="12"/>
  <c r="F75" i="12"/>
  <c r="E75" i="12"/>
  <c r="D75" i="12"/>
  <c r="C75" i="12"/>
  <c r="B75" i="12"/>
  <c r="A75" i="12"/>
  <c r="H74" i="12"/>
  <c r="G74" i="12"/>
  <c r="F74" i="12"/>
  <c r="E74" i="12"/>
  <c r="D74" i="12"/>
  <c r="C74" i="12"/>
  <c r="B74" i="12"/>
  <c r="A74" i="12"/>
  <c r="H73" i="12"/>
  <c r="G73" i="12"/>
  <c r="F73" i="12"/>
  <c r="E73" i="12"/>
  <c r="D73" i="12"/>
  <c r="C73" i="12"/>
  <c r="B73" i="12"/>
  <c r="A73" i="12"/>
  <c r="H72" i="12"/>
  <c r="G72" i="12"/>
  <c r="F72" i="12"/>
  <c r="E72" i="12"/>
  <c r="D72" i="12"/>
  <c r="C72" i="12"/>
  <c r="B72" i="12"/>
  <c r="A72" i="12"/>
  <c r="H71" i="12"/>
  <c r="G71" i="12"/>
  <c r="F71" i="12"/>
  <c r="E71" i="12"/>
  <c r="D71" i="12"/>
  <c r="C71" i="12"/>
  <c r="B71" i="12"/>
  <c r="A71" i="12"/>
  <c r="H70" i="12"/>
  <c r="G70" i="12"/>
  <c r="F70" i="12"/>
  <c r="E70" i="12"/>
  <c r="D70" i="12"/>
  <c r="C70" i="12"/>
  <c r="B70" i="12"/>
  <c r="A70" i="12"/>
  <c r="H69" i="12"/>
  <c r="G69" i="12"/>
  <c r="F69" i="12"/>
  <c r="E69" i="12"/>
  <c r="D69" i="12"/>
  <c r="C69" i="12"/>
  <c r="B69" i="12"/>
  <c r="A69" i="12"/>
  <c r="H68" i="12"/>
  <c r="G68" i="12"/>
  <c r="F68" i="12"/>
  <c r="E68" i="12"/>
  <c r="D68" i="12"/>
  <c r="C68" i="12"/>
  <c r="B68" i="12"/>
  <c r="A68" i="12"/>
  <c r="H67" i="12"/>
  <c r="G67" i="12"/>
  <c r="F67" i="12"/>
  <c r="E67" i="12"/>
  <c r="D67" i="12"/>
  <c r="C67" i="12"/>
  <c r="B67" i="12"/>
  <c r="A67" i="12"/>
  <c r="H66" i="12"/>
  <c r="G66" i="12"/>
  <c r="F66" i="12"/>
  <c r="E66" i="12"/>
  <c r="D66" i="12"/>
  <c r="C66" i="12"/>
  <c r="B66" i="12"/>
  <c r="A66" i="12"/>
  <c r="H65" i="12"/>
  <c r="G65" i="12"/>
  <c r="F65" i="12"/>
  <c r="E65" i="12"/>
  <c r="D65" i="12"/>
  <c r="C65" i="12"/>
  <c r="B65" i="12"/>
  <c r="A65" i="12"/>
  <c r="H64" i="12"/>
  <c r="G64" i="12"/>
  <c r="F64" i="12"/>
  <c r="E64" i="12"/>
  <c r="D64" i="12"/>
  <c r="C64" i="12"/>
  <c r="B64" i="12"/>
  <c r="A64" i="12"/>
  <c r="H63" i="12"/>
  <c r="G63" i="12"/>
  <c r="F63" i="12"/>
  <c r="E63" i="12"/>
  <c r="D63" i="12"/>
  <c r="C63" i="12"/>
  <c r="B63" i="12"/>
  <c r="A63" i="12"/>
  <c r="H62" i="12"/>
  <c r="G62" i="12"/>
  <c r="F62" i="12"/>
  <c r="E62" i="12"/>
  <c r="D62" i="12"/>
  <c r="C62" i="12"/>
  <c r="B62" i="12"/>
  <c r="A62" i="12"/>
  <c r="H61" i="12"/>
  <c r="G61" i="12"/>
  <c r="F61" i="12"/>
  <c r="E61" i="12"/>
  <c r="D61" i="12"/>
  <c r="C61" i="12"/>
  <c r="B61" i="12"/>
  <c r="A61" i="12"/>
  <c r="H60" i="12"/>
  <c r="G60" i="12"/>
  <c r="F60" i="12"/>
  <c r="E60" i="12"/>
  <c r="D60" i="12"/>
  <c r="C60" i="12"/>
  <c r="B60" i="12"/>
  <c r="A60" i="12"/>
  <c r="H59" i="12"/>
  <c r="G59" i="12"/>
  <c r="F59" i="12"/>
  <c r="E59" i="12"/>
  <c r="D59" i="12"/>
  <c r="C59" i="12"/>
  <c r="B59" i="12"/>
  <c r="A59" i="12"/>
  <c r="H58" i="12"/>
  <c r="G58" i="12"/>
  <c r="F58" i="12"/>
  <c r="E58" i="12"/>
  <c r="D58" i="12"/>
  <c r="C58" i="12"/>
  <c r="B58" i="12"/>
  <c r="A58" i="12"/>
  <c r="H57" i="12"/>
  <c r="G57" i="12"/>
  <c r="F57" i="12"/>
  <c r="E57" i="12"/>
  <c r="D57" i="12"/>
  <c r="C57" i="12"/>
  <c r="B57" i="12"/>
  <c r="A57" i="12"/>
  <c r="H56" i="12"/>
  <c r="G56" i="12"/>
  <c r="F56" i="12"/>
  <c r="E56" i="12"/>
  <c r="D56" i="12"/>
  <c r="C56" i="12"/>
  <c r="B56" i="12"/>
  <c r="A56" i="12"/>
  <c r="H55" i="12"/>
  <c r="G55" i="12"/>
  <c r="F55" i="12"/>
  <c r="E55" i="12"/>
  <c r="D55" i="12"/>
  <c r="C55" i="12"/>
  <c r="B55" i="12"/>
  <c r="A55" i="12"/>
  <c r="H54" i="12"/>
  <c r="G54" i="12"/>
  <c r="F54" i="12"/>
  <c r="E54" i="12"/>
  <c r="D54" i="12"/>
  <c r="C54" i="12"/>
  <c r="B54" i="12"/>
  <c r="A54" i="12"/>
  <c r="H53" i="12"/>
  <c r="G53" i="12"/>
  <c r="F53" i="12"/>
  <c r="E53" i="12"/>
  <c r="D53" i="12"/>
  <c r="C53" i="12"/>
  <c r="B53" i="12"/>
  <c r="A53" i="12"/>
  <c r="H52" i="12"/>
  <c r="G52" i="12"/>
  <c r="F52" i="12"/>
  <c r="E52" i="12"/>
  <c r="D52" i="12"/>
  <c r="C52" i="12"/>
  <c r="B52" i="12"/>
  <c r="A52" i="12"/>
  <c r="H51" i="12"/>
  <c r="G51" i="12"/>
  <c r="F51" i="12"/>
  <c r="E51" i="12"/>
  <c r="D51" i="12"/>
  <c r="C51" i="12"/>
  <c r="B51" i="12"/>
  <c r="A51" i="12"/>
  <c r="H50" i="12"/>
  <c r="G50" i="12"/>
  <c r="F50" i="12"/>
  <c r="E50" i="12"/>
  <c r="D50" i="12"/>
  <c r="C50" i="12"/>
  <c r="B50" i="12"/>
  <c r="A50" i="12"/>
  <c r="H49" i="12"/>
  <c r="G49" i="12"/>
  <c r="F49" i="12"/>
  <c r="E49" i="12"/>
  <c r="D49" i="12"/>
  <c r="C49" i="12"/>
  <c r="B49" i="12"/>
  <c r="A49" i="12"/>
  <c r="H48" i="12"/>
  <c r="G48" i="12"/>
  <c r="F48" i="12"/>
  <c r="E48" i="12"/>
  <c r="D48" i="12"/>
  <c r="C48" i="12"/>
  <c r="B48" i="12"/>
  <c r="A48" i="12"/>
  <c r="H47" i="12"/>
  <c r="G47" i="12"/>
  <c r="F47" i="12"/>
  <c r="E47" i="12"/>
  <c r="D47" i="12"/>
  <c r="C47" i="12"/>
  <c r="B47" i="12"/>
  <c r="A47" i="12"/>
  <c r="H46" i="12"/>
  <c r="G46" i="12"/>
  <c r="F46" i="12"/>
  <c r="E46" i="12"/>
  <c r="D46" i="12"/>
  <c r="C46" i="12"/>
  <c r="B46" i="12"/>
  <c r="A46" i="12"/>
  <c r="H45" i="12"/>
  <c r="G45" i="12"/>
  <c r="F45" i="12"/>
  <c r="E45" i="12"/>
  <c r="D45" i="12"/>
  <c r="C45" i="12"/>
  <c r="B45" i="12"/>
  <c r="A45" i="12"/>
  <c r="H44" i="12"/>
  <c r="G44" i="12"/>
  <c r="F44" i="12"/>
  <c r="E44" i="12"/>
  <c r="D44" i="12"/>
  <c r="C44" i="12"/>
  <c r="B44" i="12"/>
  <c r="A44" i="12"/>
  <c r="H43" i="12"/>
  <c r="G43" i="12"/>
  <c r="F43" i="12"/>
  <c r="E43" i="12"/>
  <c r="D43" i="12"/>
  <c r="C43" i="12"/>
  <c r="B43" i="12"/>
  <c r="A43" i="12"/>
  <c r="H42" i="12"/>
  <c r="G42" i="12"/>
  <c r="F42" i="12"/>
  <c r="E42" i="12"/>
  <c r="D42" i="12"/>
  <c r="C42" i="12"/>
  <c r="B42" i="12"/>
  <c r="A42" i="12"/>
  <c r="H41" i="12"/>
  <c r="G41" i="12"/>
  <c r="F41" i="12"/>
  <c r="E41" i="12"/>
  <c r="D41" i="12"/>
  <c r="C41" i="12"/>
  <c r="B41" i="12"/>
  <c r="A41" i="12"/>
  <c r="H40" i="12"/>
  <c r="G40" i="12"/>
  <c r="F40" i="12"/>
  <c r="E40" i="12"/>
  <c r="D40" i="12"/>
  <c r="C40" i="12"/>
  <c r="B40" i="12"/>
  <c r="A40" i="12"/>
  <c r="H39" i="12"/>
  <c r="G39" i="12"/>
  <c r="F39" i="12"/>
  <c r="E39" i="12"/>
  <c r="D39" i="12"/>
  <c r="C39" i="12"/>
  <c r="B39" i="12"/>
  <c r="A39" i="12"/>
  <c r="H38" i="12"/>
  <c r="G38" i="12"/>
  <c r="F38" i="12"/>
  <c r="E38" i="12"/>
  <c r="D38" i="12"/>
  <c r="C38" i="12"/>
  <c r="B38" i="12"/>
  <c r="A38" i="12"/>
  <c r="H37" i="12"/>
  <c r="G37" i="12"/>
  <c r="F37" i="12"/>
  <c r="E37" i="12"/>
  <c r="D37" i="12"/>
  <c r="C37" i="12"/>
  <c r="B37" i="12"/>
  <c r="A37" i="12"/>
  <c r="H36" i="12"/>
  <c r="G36" i="12"/>
  <c r="F36" i="12"/>
  <c r="E36" i="12"/>
  <c r="D36" i="12"/>
  <c r="C36" i="12"/>
  <c r="B36" i="12"/>
  <c r="A36" i="12"/>
  <c r="H35" i="12"/>
  <c r="G35" i="12"/>
  <c r="F35" i="12"/>
  <c r="E35" i="12"/>
  <c r="D35" i="12"/>
  <c r="C35" i="12"/>
  <c r="B35" i="12"/>
  <c r="A35" i="12"/>
  <c r="H34" i="12"/>
  <c r="G34" i="12"/>
  <c r="F34" i="12"/>
  <c r="E34" i="12"/>
  <c r="D34" i="12"/>
  <c r="C34" i="12"/>
  <c r="B34" i="12"/>
  <c r="A34" i="12"/>
  <c r="H33" i="12"/>
  <c r="G33" i="12"/>
  <c r="F33" i="12"/>
  <c r="E33" i="12"/>
  <c r="D33" i="12"/>
  <c r="C33" i="12"/>
  <c r="B33" i="12"/>
  <c r="A33" i="12"/>
  <c r="H32" i="12"/>
  <c r="G32" i="12"/>
  <c r="F32" i="12"/>
  <c r="E32" i="12"/>
  <c r="D32" i="12"/>
  <c r="C32" i="12"/>
  <c r="B32" i="12"/>
  <c r="A32" i="12"/>
  <c r="H31" i="12"/>
  <c r="G31" i="12"/>
  <c r="F31" i="12"/>
  <c r="E31" i="12"/>
  <c r="D31" i="12"/>
  <c r="C31" i="12"/>
  <c r="B31" i="12"/>
  <c r="A31" i="12"/>
  <c r="H30" i="12"/>
  <c r="G30" i="12"/>
  <c r="F30" i="12"/>
  <c r="E30" i="12"/>
  <c r="D30" i="12"/>
  <c r="C30" i="12"/>
  <c r="B30" i="12"/>
  <c r="A30" i="12"/>
  <c r="H29" i="12"/>
  <c r="G29" i="12"/>
  <c r="F29" i="12"/>
  <c r="E29" i="12"/>
  <c r="D29" i="12"/>
  <c r="C29" i="12"/>
  <c r="B29" i="12"/>
  <c r="A29" i="12"/>
  <c r="H28" i="12"/>
  <c r="G28" i="12"/>
  <c r="F28" i="12"/>
  <c r="E28" i="12"/>
  <c r="D28" i="12"/>
  <c r="C28" i="12"/>
  <c r="B28" i="12"/>
  <c r="A28" i="12"/>
  <c r="H27" i="12"/>
  <c r="G27" i="12"/>
  <c r="F27" i="12"/>
  <c r="E27" i="12"/>
  <c r="D27" i="12"/>
  <c r="C27" i="12"/>
  <c r="B27" i="12"/>
  <c r="A27" i="12"/>
  <c r="H26" i="12"/>
  <c r="G26" i="12"/>
  <c r="F26" i="12"/>
  <c r="E26" i="12"/>
  <c r="D26" i="12"/>
  <c r="C26" i="12"/>
  <c r="B26" i="12"/>
  <c r="A26" i="12"/>
  <c r="H25" i="12"/>
  <c r="G25" i="12"/>
  <c r="F25" i="12"/>
  <c r="E25" i="12"/>
  <c r="D25" i="12"/>
  <c r="C25" i="12"/>
  <c r="B25" i="12"/>
  <c r="A25" i="12"/>
  <c r="H24" i="12"/>
  <c r="G24" i="12"/>
  <c r="F24" i="12"/>
  <c r="E24" i="12"/>
  <c r="D24" i="12"/>
  <c r="C24" i="12"/>
  <c r="B24" i="12"/>
  <c r="A24" i="12"/>
  <c r="H23" i="12"/>
  <c r="G23" i="12"/>
  <c r="F23" i="12"/>
  <c r="E23" i="12"/>
  <c r="D23" i="12"/>
  <c r="C23" i="12"/>
  <c r="B23" i="12"/>
  <c r="A23" i="12"/>
  <c r="H22" i="12"/>
  <c r="G22" i="12"/>
  <c r="F22" i="12"/>
  <c r="E22" i="12"/>
  <c r="D22" i="12"/>
  <c r="C22" i="12"/>
  <c r="B22" i="12"/>
  <c r="A22" i="12"/>
  <c r="H21" i="12"/>
  <c r="G21" i="12"/>
  <c r="F21" i="12"/>
  <c r="E21" i="12"/>
  <c r="D21" i="12"/>
  <c r="C21" i="12"/>
  <c r="B21" i="12"/>
  <c r="A21" i="12"/>
  <c r="H20" i="12"/>
  <c r="G20" i="12"/>
  <c r="F20" i="12"/>
  <c r="E20" i="12"/>
  <c r="D20" i="12"/>
  <c r="C20" i="12"/>
  <c r="B20" i="12"/>
  <c r="A20" i="12"/>
  <c r="H19" i="12"/>
  <c r="G19" i="12"/>
  <c r="F19" i="12"/>
  <c r="E19" i="12"/>
  <c r="D19" i="12"/>
  <c r="C19" i="12"/>
  <c r="B19" i="12"/>
  <c r="A19" i="12"/>
  <c r="H18" i="12"/>
  <c r="G18" i="12"/>
  <c r="F18" i="12"/>
  <c r="E18" i="12"/>
  <c r="D18" i="12"/>
  <c r="C18" i="12"/>
  <c r="B18" i="12"/>
  <c r="A18" i="12"/>
  <c r="H17" i="12"/>
  <c r="G17" i="12"/>
  <c r="F17" i="12"/>
  <c r="E17" i="12"/>
  <c r="D17" i="12"/>
  <c r="C17" i="12"/>
  <c r="B17" i="12"/>
  <c r="A17" i="12"/>
  <c r="H16" i="12"/>
  <c r="G16" i="12"/>
  <c r="F16" i="12"/>
  <c r="E16" i="12"/>
  <c r="D16" i="12"/>
  <c r="C16" i="12"/>
  <c r="B16" i="12"/>
  <c r="A16" i="12"/>
  <c r="H15" i="12"/>
  <c r="G15" i="12"/>
  <c r="F15" i="12"/>
  <c r="E15" i="12"/>
  <c r="D15" i="12"/>
  <c r="C15" i="12"/>
  <c r="B15" i="12"/>
  <c r="A15" i="12"/>
  <c r="H14" i="12"/>
  <c r="G14" i="12"/>
  <c r="F14" i="12"/>
  <c r="E14" i="12"/>
  <c r="D14" i="12"/>
  <c r="C14" i="12"/>
  <c r="B14" i="12"/>
  <c r="A14" i="12"/>
  <c r="H13" i="12"/>
  <c r="G13" i="12"/>
  <c r="F13" i="12"/>
  <c r="E13" i="12"/>
  <c r="D13" i="12"/>
  <c r="C13" i="12"/>
  <c r="B13" i="12"/>
  <c r="A13" i="12"/>
  <c r="H12" i="12"/>
  <c r="G12" i="12"/>
  <c r="F12" i="12"/>
  <c r="E12" i="12"/>
  <c r="D12" i="12"/>
  <c r="C12" i="12"/>
  <c r="B12" i="12"/>
  <c r="A12" i="12"/>
  <c r="H11" i="12"/>
  <c r="G11" i="12"/>
  <c r="F11" i="12"/>
  <c r="E11" i="12"/>
  <c r="D11" i="12"/>
  <c r="C11" i="12"/>
  <c r="B11" i="12"/>
  <c r="A11" i="12"/>
  <c r="H10" i="12"/>
  <c r="G10" i="12"/>
  <c r="F10" i="12"/>
  <c r="E10" i="12"/>
  <c r="D10" i="12"/>
  <c r="C10" i="12"/>
  <c r="B10" i="12"/>
  <c r="A10" i="12"/>
  <c r="H9" i="12"/>
  <c r="G9" i="12"/>
  <c r="F9" i="12"/>
  <c r="E9" i="12"/>
  <c r="D9" i="12"/>
  <c r="C9" i="12"/>
  <c r="B9" i="12"/>
  <c r="A9" i="12"/>
  <c r="H8" i="12"/>
  <c r="G8" i="12"/>
  <c r="F8" i="12"/>
  <c r="E8" i="12"/>
  <c r="D8" i="12"/>
  <c r="C8" i="12"/>
  <c r="B8" i="12"/>
  <c r="A8" i="12"/>
  <c r="H7" i="12"/>
  <c r="G7" i="12"/>
  <c r="F7" i="12"/>
  <c r="E7" i="12"/>
  <c r="D7" i="12"/>
  <c r="C7" i="12"/>
  <c r="B7" i="12"/>
  <c r="A7" i="12"/>
  <c r="H6" i="12"/>
  <c r="G6" i="12"/>
  <c r="F6" i="12"/>
  <c r="E6" i="12"/>
  <c r="D6" i="12"/>
  <c r="C6" i="12"/>
  <c r="B6" i="12"/>
  <c r="A6" i="12"/>
  <c r="H5" i="12"/>
  <c r="G5" i="12"/>
  <c r="F5" i="12"/>
  <c r="E5" i="12"/>
  <c r="D5" i="12"/>
  <c r="C5" i="12"/>
  <c r="B5" i="12"/>
  <c r="A5" i="12"/>
  <c r="H4" i="12"/>
  <c r="G4" i="12"/>
  <c r="F4" i="12"/>
  <c r="E4" i="12"/>
  <c r="D4" i="12"/>
  <c r="C4" i="12"/>
  <c r="B4" i="12"/>
  <c r="A4" i="12"/>
  <c r="H3" i="12"/>
  <c r="G3" i="12"/>
  <c r="F3" i="12"/>
  <c r="E3" i="12"/>
  <c r="D3" i="12"/>
  <c r="C3" i="12"/>
  <c r="B3" i="12"/>
  <c r="A3" i="12"/>
  <c r="H2" i="12"/>
  <c r="G2" i="12"/>
  <c r="F2" i="12"/>
  <c r="E2" i="12"/>
  <c r="D2" i="12"/>
  <c r="C2" i="12"/>
  <c r="B2" i="12"/>
  <c r="A2" i="12"/>
  <c r="D5" i="13" l="1"/>
  <c r="G1" i="5" l="1"/>
  <c r="D90" i="18" l="1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2" i="18"/>
  <c r="D3" i="18"/>
  <c r="E8" i="17" l="1"/>
  <c r="E13" i="17"/>
  <c r="E7" i="17"/>
  <c r="E15" i="17"/>
  <c r="E49" i="17"/>
  <c r="E48" i="17"/>
  <c r="E55" i="17"/>
  <c r="E54" i="17"/>
  <c r="E32" i="17"/>
  <c r="E6" i="17"/>
  <c r="E12" i="17"/>
  <c r="E37" i="17"/>
  <c r="E11" i="17"/>
  <c r="E53" i="17"/>
  <c r="E21" i="17"/>
  <c r="E20" i="17"/>
  <c r="E36" i="17"/>
  <c r="E10" i="17"/>
  <c r="E31" i="17"/>
  <c r="E52" i="17"/>
  <c r="E5" i="17"/>
  <c r="E9" i="17"/>
  <c r="E30" i="17"/>
  <c r="E4" i="17"/>
  <c r="E29" i="17"/>
  <c r="E47" i="17"/>
  <c r="E19" i="17"/>
  <c r="E44" i="17"/>
  <c r="E28" i="17"/>
  <c r="E14" i="17"/>
  <c r="E43" i="17"/>
  <c r="E42" i="17"/>
  <c r="E3" i="17"/>
  <c r="E41" i="17"/>
  <c r="E18" i="17"/>
  <c r="E2" i="17"/>
  <c r="E27" i="17"/>
  <c r="E1" i="17"/>
  <c r="E46" i="17"/>
  <c r="E34" i="17"/>
  <c r="E25" i="17"/>
  <c r="E33" i="17"/>
  <c r="E51" i="17"/>
  <c r="E23" i="17"/>
  <c r="E22" i="17"/>
  <c r="E40" i="17"/>
  <c r="E39" i="17"/>
  <c r="E17" i="17"/>
  <c r="J112" i="4" l="1"/>
  <c r="J148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E163" i="4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30" i="7"/>
  <c r="I31" i="7"/>
  <c r="I32" i="7"/>
  <c r="I33" i="7"/>
  <c r="I34" i="7"/>
  <c r="I36" i="7"/>
  <c r="I37" i="7"/>
  <c r="I38" i="7"/>
  <c r="I39" i="7"/>
  <c r="I40" i="7"/>
  <c r="I41" i="7"/>
  <c r="I42" i="7"/>
  <c r="I44" i="7"/>
  <c r="I45" i="7"/>
  <c r="I46" i="7"/>
  <c r="I47" i="7"/>
  <c r="I48" i="7"/>
  <c r="I49" i="7"/>
  <c r="I50" i="7"/>
  <c r="I51" i="7"/>
  <c r="I53" i="7"/>
  <c r="I54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Ledger" description="Connection to the 'Ledger' query in the workbook." type="5" refreshedVersion="6" background="1" saveData="1">
    <dbPr connection="Provider=Microsoft.Mashup.OleDb.1;Data Source=$Workbook$;Location=Ledger;Extended Properties=&quot;&quot;" command="SELECT * FROM [Ledger]"/>
  </connection>
</connections>
</file>

<file path=xl/sharedStrings.xml><?xml version="1.0" encoding="utf-8"?>
<sst xmlns="http://schemas.openxmlformats.org/spreadsheetml/2006/main" count="5918" uniqueCount="2148">
  <si>
    <t>Type</t>
  </si>
  <si>
    <t>Email</t>
  </si>
  <si>
    <t>MI</t>
  </si>
  <si>
    <t>Name</t>
  </si>
  <si>
    <t>Notes</t>
  </si>
  <si>
    <t>Ride to Camp</t>
  </si>
  <si>
    <t>Ride Home</t>
  </si>
  <si>
    <t>Patrol</t>
  </si>
  <si>
    <t>Code</t>
  </si>
  <si>
    <t>Phone</t>
  </si>
  <si>
    <t>Kyles, Kevin</t>
  </si>
  <si>
    <t>Richards, Chadwick</t>
  </si>
  <si>
    <t>Hanrahan, James</t>
  </si>
  <si>
    <t>Miryala, Varun</t>
  </si>
  <si>
    <t>DRIVER</t>
  </si>
  <si>
    <t>RIDER 1</t>
  </si>
  <si>
    <t>RIDER 2</t>
  </si>
  <si>
    <t>RIDER 3</t>
  </si>
  <si>
    <t>RIDER 4</t>
  </si>
  <si>
    <t>RIDER 5</t>
  </si>
  <si>
    <t>NOTES</t>
  </si>
  <si>
    <t>Pennington, Ryan</t>
  </si>
  <si>
    <t>LaVake, Bryan</t>
  </si>
  <si>
    <t>Turkmani, Asa</t>
  </si>
  <si>
    <t>Ajluni, Romi</t>
  </si>
  <si>
    <t>Howell, Griffin</t>
  </si>
  <si>
    <t>Millinoff, Alex</t>
  </si>
  <si>
    <t>Ajluni, Faris</t>
  </si>
  <si>
    <t>Turkmani, Emma</t>
  </si>
  <si>
    <t>Siminovski, Daniel</t>
  </si>
  <si>
    <t>Schmidt, John</t>
  </si>
  <si>
    <t>Peters, Andrew</t>
  </si>
  <si>
    <t>Peters, Bradford</t>
  </si>
  <si>
    <t>Peters, Jacob</t>
  </si>
  <si>
    <t>Peters, Donald</t>
  </si>
  <si>
    <t>Scout</t>
  </si>
  <si>
    <t>Expires</t>
  </si>
  <si>
    <t>May Ride With</t>
  </si>
  <si>
    <t>Any Scout</t>
  </si>
  <si>
    <t>Any Adult Leader</t>
  </si>
  <si>
    <t>Tommy Dye</t>
  </si>
  <si>
    <t>Alex Hill</t>
  </si>
  <si>
    <t>Sellers, Brandon</t>
  </si>
  <si>
    <t>Frederick, Steven</t>
  </si>
  <si>
    <t>Hansen, Kyle</t>
  </si>
  <si>
    <t>Knie, Gilbert</t>
  </si>
  <si>
    <t>Jacobs, Adam</t>
  </si>
  <si>
    <t>Radford, Tom, Jr</t>
  </si>
  <si>
    <t>Brown, Jim</t>
  </si>
  <si>
    <t>Larsen, Becky</t>
  </si>
  <si>
    <t>Josh Fernquist</t>
  </si>
  <si>
    <t>Zach Remick</t>
  </si>
  <si>
    <t>Hodge, Rachael</t>
  </si>
  <si>
    <t>Ziegelman, Evan</t>
  </si>
  <si>
    <t>X</t>
  </si>
  <si>
    <t>Hodge, Andrew</t>
  </si>
  <si>
    <t xml:space="preserve">Millinoff, Alex </t>
  </si>
  <si>
    <t xml:space="preserve">Hill, Nick </t>
  </si>
  <si>
    <t xml:space="preserve">Hill, Zach </t>
  </si>
  <si>
    <t>EXPIRED</t>
  </si>
  <si>
    <t>Carter, Kevin</t>
  </si>
  <si>
    <t>Larsen, Josh</t>
  </si>
  <si>
    <t>Andrew, Miles</t>
  </si>
  <si>
    <t>Remick, Zach</t>
  </si>
  <si>
    <t>Treger, Jordan</t>
  </si>
  <si>
    <t>Hansen, Spencer</t>
  </si>
  <si>
    <t>Ethan Hoffman</t>
  </si>
  <si>
    <t>Miryala, Tarun</t>
  </si>
  <si>
    <t>Gagnon, Mitchell</t>
  </si>
  <si>
    <t>Jiang, Alexander</t>
  </si>
  <si>
    <t>Efrusy, Jake</t>
  </si>
  <si>
    <t>Baker, Sean</t>
  </si>
  <si>
    <t>Bloomfield, Michael</t>
  </si>
  <si>
    <t>Gray, Colin</t>
  </si>
  <si>
    <t>Romine, David</t>
  </si>
  <si>
    <t>Rehbine, Ashland</t>
  </si>
  <si>
    <t>Klehm, Adam</t>
  </si>
  <si>
    <t>Progar, Anthony</t>
  </si>
  <si>
    <t>Fank Silvagi</t>
  </si>
  <si>
    <t>Silvagi, Matt</t>
  </si>
  <si>
    <t>Wauldron, Noah</t>
  </si>
  <si>
    <t>Schultz, Andrew</t>
  </si>
  <si>
    <t>Schultz, Matthew</t>
  </si>
  <si>
    <t>Sibley, Gavin</t>
  </si>
  <si>
    <t>Kaisner, Luke</t>
  </si>
  <si>
    <t>Kaisner, Ava</t>
  </si>
  <si>
    <t>Nieshoff, Charlie</t>
  </si>
  <si>
    <t>Stewart, Ian</t>
  </si>
  <si>
    <t>Gonzalez, Carlos</t>
  </si>
  <si>
    <t>Morton, Conner</t>
  </si>
  <si>
    <t>Baker, Justin</t>
  </si>
  <si>
    <t>Simms, Benjamin</t>
  </si>
  <si>
    <t>Farmington Hills</t>
  </si>
  <si>
    <t>Michael</t>
  </si>
  <si>
    <t>Witsil, Daniel</t>
  </si>
  <si>
    <t>Bilson, Brandon</t>
  </si>
  <si>
    <t>Sturm, Cole</t>
  </si>
  <si>
    <t>Reynolds, Mike</t>
  </si>
  <si>
    <t>Dye, Tommy</t>
  </si>
  <si>
    <t>LeMense, Ryan</t>
  </si>
  <si>
    <t>Simanovski, Daniel</t>
  </si>
  <si>
    <t>Gootee, Jacob</t>
  </si>
  <si>
    <t>Swarthout, Matthew</t>
  </si>
  <si>
    <t>Peterson, Joshua</t>
  </si>
  <si>
    <t>Pongtankul, Nate</t>
  </si>
  <si>
    <t>Podvoll, Marty</t>
  </si>
  <si>
    <t>Leon, Kevin</t>
  </si>
  <si>
    <t>Leon, Andrew</t>
  </si>
  <si>
    <t>Levitt, Adam</t>
  </si>
  <si>
    <t>Silvagi, Frank</t>
  </si>
  <si>
    <t>McLemore, Cameron</t>
  </si>
  <si>
    <t>Hooker, Nathan</t>
  </si>
  <si>
    <t>Micha, Markus</t>
  </si>
  <si>
    <t>Speck, Niko</t>
  </si>
  <si>
    <t>Visser, Jared</t>
  </si>
  <si>
    <t>Webster, Brandon</t>
  </si>
  <si>
    <t>Tryon, William</t>
  </si>
  <si>
    <t>Schmidt, Carl</t>
  </si>
  <si>
    <t>Schmidt, Elizabeth</t>
  </si>
  <si>
    <t>Yandora, Grayson</t>
  </si>
  <si>
    <t>Grinsell, Sean</t>
  </si>
  <si>
    <t>Partridge, Merrick</t>
  </si>
  <si>
    <t>Rice, Brian</t>
  </si>
  <si>
    <t>Malisow, Nathan</t>
  </si>
  <si>
    <t>Coughlin, Phillip</t>
  </si>
  <si>
    <t>Alexander, George</t>
  </si>
  <si>
    <t>Age</t>
  </si>
  <si>
    <t>Part A Health Hx</t>
  </si>
  <si>
    <t>Part B</t>
  </si>
  <si>
    <t>Part C</t>
  </si>
  <si>
    <t>Over-the-Counter Meds</t>
  </si>
  <si>
    <t>Comments</t>
  </si>
  <si>
    <t>Albanese, Adam</t>
  </si>
  <si>
    <t>Allergies: Amoxicillin</t>
  </si>
  <si>
    <t>Baker, Braden</t>
  </si>
  <si>
    <t>Gluten &amp; Dairy Intolerant--Meds:  Norditropin (growth hormone)</t>
  </si>
  <si>
    <t>Migraines, Gluten Intolerant--Meds: Rizatriptan benzoate, Ibuprofin, Doxycycline Monohydrate</t>
  </si>
  <si>
    <t>Anaphylactic Reaction: tree nuts, Gluten Intolerant Meds: epipen/Benedryl</t>
  </si>
  <si>
    <t>Barojos, Colby</t>
  </si>
  <si>
    <t>3/7/17 SIG</t>
  </si>
  <si>
    <t>I</t>
  </si>
  <si>
    <t>Barth, Elana</t>
  </si>
  <si>
    <t>Barth, Jacob</t>
  </si>
  <si>
    <t>Beems, James</t>
  </si>
  <si>
    <t>Part C not done but have sports physical from Illinois</t>
  </si>
  <si>
    <t>Bell, Adam</t>
  </si>
  <si>
    <t>Bogert, Nathaniel</t>
  </si>
  <si>
    <t>Brockert-Kress, Kannon</t>
  </si>
  <si>
    <t>adderal qd Allergies:  Sulfa meds NO IMMUNIZATIONS</t>
  </si>
  <si>
    <t>Buatti, Roman</t>
  </si>
  <si>
    <t>Budgery, Evan</t>
  </si>
  <si>
    <t>Carpenter-Crawford, Nathan</t>
  </si>
  <si>
    <t>Carrizales, Nicolas</t>
  </si>
  <si>
    <t>Asthma (Allergies: Pollen) -- Meds:  See File</t>
  </si>
  <si>
    <t>Cortis, Anthony</t>
  </si>
  <si>
    <t>will turn in 6/6/17  (Revised....will turn in 6/13/17)</t>
  </si>
  <si>
    <t>Coughlin, Thomas</t>
  </si>
  <si>
    <t>DeMont, Lucas</t>
  </si>
  <si>
    <t>DeRocher, Jacob</t>
  </si>
  <si>
    <t>Meds:  Probiotic and Multivitamin</t>
  </si>
  <si>
    <t>Meds:  Advair, Singular, Nasonex, Zyrtex</t>
  </si>
  <si>
    <t>Fehlig, Justen</t>
  </si>
  <si>
    <t>I (needs sign)</t>
  </si>
  <si>
    <t>Fernquist, Ben</t>
  </si>
  <si>
    <t>S/17/17 SIG</t>
  </si>
  <si>
    <t>Advair (PRN) Viral induced Asthma-cough</t>
  </si>
  <si>
    <t>will bring 6/6</t>
  </si>
  <si>
    <t>Grant, Daniel</t>
  </si>
  <si>
    <t>Seasonal Allergies, Meds: Claritin (PRN)</t>
  </si>
  <si>
    <t>Guzman, Albert</t>
  </si>
  <si>
    <t>4/10/17 SIG</t>
  </si>
  <si>
    <t>Meds: Concerta</t>
  </si>
  <si>
    <t>Hales, Matthew</t>
  </si>
  <si>
    <t>Glasses, mild allergic rhinitis</t>
  </si>
  <si>
    <t>Hill, Nick</t>
  </si>
  <si>
    <t>Hill, Zachary</t>
  </si>
  <si>
    <t>email-Physical scheduled 6/16/2017</t>
  </si>
  <si>
    <t>Seasonal allergies;  Aller-Clear OTC</t>
  </si>
  <si>
    <t>Howell, Griffen</t>
  </si>
  <si>
    <t>Imell, Edison</t>
  </si>
  <si>
    <t>5/4/2017 SIG</t>
  </si>
  <si>
    <t>Irwin, Robert</t>
  </si>
  <si>
    <t>Isabella, Daniel</t>
  </si>
  <si>
    <t>sensory disorder 2011 Kawasaki ds</t>
  </si>
  <si>
    <t>Klawender, Norman</t>
  </si>
  <si>
    <t>3/13/17 SIG</t>
  </si>
  <si>
    <t>Koh, Anna</t>
  </si>
  <si>
    <t>Koponen, Vitaliy</t>
  </si>
  <si>
    <t>3/11/17 SIG</t>
  </si>
  <si>
    <t>Kravitz, Evan</t>
  </si>
  <si>
    <t>Kuhnhenn, Aidan</t>
  </si>
  <si>
    <t>NO IMMUNE</t>
  </si>
  <si>
    <t>Adderall XR q a.m.</t>
  </si>
  <si>
    <t>Libcke, Thomas</t>
  </si>
  <si>
    <t>Asthma  Meds: Advair, Zyrtec, Ventolin, Ibuprofen</t>
  </si>
  <si>
    <t>McBride, Kelton</t>
  </si>
  <si>
    <t>McGow, Victoria</t>
  </si>
  <si>
    <t>Allergies: peanuts, soy, almonds, mango Meds: Flonase/Epi Pen</t>
  </si>
  <si>
    <t>Milton, Andrew</t>
  </si>
  <si>
    <t>emailed-physical scheduled 6/19/2017</t>
  </si>
  <si>
    <t>ProAir PRN--Allergies: Peanuts/Egg/Wheat</t>
  </si>
  <si>
    <t>Mitchell, Alec</t>
  </si>
  <si>
    <t>Mitchell, Gavin</t>
  </si>
  <si>
    <t>Hx: Anxiety Ritalin, Buspirone (Also: Nystagmus congenital</t>
  </si>
  <si>
    <t>Muraco, Jackson (long QT)</t>
  </si>
  <si>
    <t>Muraco, Jacob</t>
  </si>
  <si>
    <t>3/20/2017 SIG</t>
  </si>
  <si>
    <t>Nieshoff, Edward</t>
  </si>
  <si>
    <t>5/2/2017 SIG</t>
  </si>
  <si>
    <t>Nordan, Joseph (Chrones)</t>
  </si>
  <si>
    <t>Novotny, Conner</t>
  </si>
  <si>
    <t>Nowicki, Michael (allergies)</t>
  </si>
  <si>
    <t>Nunnally, Darrick</t>
  </si>
  <si>
    <t>O'Boyle, Andrew</t>
  </si>
  <si>
    <t>Focalin ER, Focalin 5mg, Resperidone</t>
  </si>
  <si>
    <t>Palise, Erica</t>
  </si>
  <si>
    <t>10/11/16 SIG</t>
  </si>
  <si>
    <t>Perinpanayagan, Nathan</t>
  </si>
  <si>
    <t>3/20/17 SIG</t>
  </si>
  <si>
    <t>Pernick, Kerry</t>
  </si>
  <si>
    <t>Phillibaum, Riley</t>
  </si>
  <si>
    <t>email-Physcial scheduled 6/19/2017</t>
  </si>
  <si>
    <t>Phillips, Sean</t>
  </si>
  <si>
    <t>Pinnamajaru, Sohan</t>
  </si>
  <si>
    <t>Rehbine, Abigail (Jane)</t>
  </si>
  <si>
    <t>Reid, Gerard</t>
  </si>
  <si>
    <t>3/7/2017 SIG</t>
  </si>
  <si>
    <t>Romita, Vito</t>
  </si>
  <si>
    <t>Hx unknown cause fainting spells</t>
  </si>
  <si>
    <t>Schaffer, Jarron</t>
  </si>
  <si>
    <t>Sharma, Arjun</t>
  </si>
  <si>
    <t>Medadate CD</t>
  </si>
  <si>
    <t>Sibley, Michael</t>
  </si>
  <si>
    <t>Ibuprofin prn</t>
  </si>
  <si>
    <t>Hx: ear tubes and febrile sz as toddler-nothing since</t>
  </si>
  <si>
    <t>Skaff, Jobe</t>
  </si>
  <si>
    <t>Skaff, Luke</t>
  </si>
  <si>
    <t>Smith, Mekhi</t>
  </si>
  <si>
    <t>Stevens, Debra</t>
  </si>
  <si>
    <t>2002 tonsillectomy &amp; ear tubes</t>
  </si>
  <si>
    <t>Tanaka, Shunki</t>
  </si>
  <si>
    <t>Tibebu, Nathan (Nate)</t>
  </si>
  <si>
    <t>Varjas, Colby</t>
  </si>
  <si>
    <t>Vernier, William</t>
  </si>
  <si>
    <t>Wauldron, Kristen</t>
  </si>
  <si>
    <t>Wieschowski, Kasey</t>
  </si>
  <si>
    <t>Willis, Christopher</t>
  </si>
  <si>
    <t>Wright, Benjamin</t>
  </si>
  <si>
    <t>Zerbonia, Nathaniel</t>
  </si>
  <si>
    <t>Good health form</t>
  </si>
  <si>
    <t>Justin Baker</t>
  </si>
  <si>
    <t>Nordan, Joseph</t>
  </si>
  <si>
    <t>James Hanrahan</t>
  </si>
  <si>
    <t>Baker, Colin</t>
  </si>
  <si>
    <t>Emeel Ajluni (248) 821-6817 ajlunie@aol.com</t>
  </si>
  <si>
    <t>Elizabeth Ajluni (248) 821-6816 lizajluni@aol.com</t>
  </si>
  <si>
    <t xml:space="preserve">  </t>
  </si>
  <si>
    <t>Mindy Barth (248) 444 9795 mindy.barth@gm.com</t>
  </si>
  <si>
    <t xml:space="preserve">Joe Barth  </t>
  </si>
  <si>
    <t>Mark Bell  MFBell419@aol.com</t>
  </si>
  <si>
    <t>Julie Bell  jtbell1023@aol.com</t>
  </si>
  <si>
    <t>Shawn Brockert-Kress (313) 207-8353 sbkmassage@mi.rr.com</t>
  </si>
  <si>
    <t>Karen Cortis (248) 790-5428 karen@thedr.com</t>
  </si>
  <si>
    <t>Sally Coughlin (248) 872-4310 sally109@aol.com</t>
  </si>
  <si>
    <t>Timothy Dye (734) 516-3165 tdye@mwbcpa.com</t>
  </si>
  <si>
    <t>Nancy Dye  nancy.dye@sbcglobal.net</t>
  </si>
  <si>
    <t>Jeff Fehlig (734) 968-3439 jefffehlig@gmail.com</t>
  </si>
  <si>
    <t>Dave Fernquist (248) 891-8325 dsfernquist@yahoo.com</t>
  </si>
  <si>
    <t>Sheri Katzman (248) 770-0482 sbkatzman@comcast.net</t>
  </si>
  <si>
    <t>Jennifer Greene (248) 910-8470 ajgmommy@gmail.com</t>
  </si>
  <si>
    <t>David Hales (248) 756-3165 halesd@resa.net</t>
  </si>
  <si>
    <t>Jeannine Hales (248) 756-3164 jeanninehales@yahoo.com</t>
  </si>
  <si>
    <t>Mark Hansen (248) 830-3952 MDHansen4@gmail.com</t>
  </si>
  <si>
    <t>Karen Hansen (248) 417-3839 KLHansen4@gmail.com</t>
  </si>
  <si>
    <t>Karen HIll (248) 345-4841 karen.hill@bms.com</t>
  </si>
  <si>
    <t>Marshall Hoffman (248) 470-8800 lmandkids@aol.com</t>
  </si>
  <si>
    <t>Leslie Hoffman (248) 470-6219 lmandkids@aol.com</t>
  </si>
  <si>
    <t>Darrell Irwin (248) 860-4832 darrellirwin@sbcglobal.net</t>
  </si>
  <si>
    <t>Gloria Irwin (248) 860-4831 Gloriairwin@sbcglobal.net</t>
  </si>
  <si>
    <t>Mike Isabella (248) 770-7730 michael@yoradio.net</t>
  </si>
  <si>
    <t>Joan Isabella (248) 770-7731 joan@yoradio.net</t>
  </si>
  <si>
    <t>John Klehm Sr (248) 318-6151 jklehm@comcast.net</t>
  </si>
  <si>
    <t xml:space="preserve">Pam Klehm  </t>
  </si>
  <si>
    <t>John Koh (248) 330-0091 john.koh@att.net</t>
  </si>
  <si>
    <t>Gary Kravitz (248) 990-5574 garykravitz@sbcglobal.net</t>
  </si>
  <si>
    <t>Paul Kuhnhenn (248) 612-4713 Kuhnhenn17@msn.com</t>
  </si>
  <si>
    <t>Jim Larsen (313) 600-2617 jlarsen1122@gmail.com</t>
  </si>
  <si>
    <t>Mary Larsen (586) 713-4366 mary.larsen@farmington.k12.mi.</t>
  </si>
  <si>
    <t>Thomas LeMense (734) 731-6753 tlemense@ameritech.net</t>
  </si>
  <si>
    <t xml:space="preserve">Jeannette  </t>
  </si>
  <si>
    <t>Jeffrey Levitt (248) 342-0653 tmclevitt@aol.com</t>
  </si>
  <si>
    <t>Dennis Millinoff  dennis.millinoff@nice.com</t>
  </si>
  <si>
    <t>Janice Millinoff (248) 939-1027 jmillinoff@mi.rr.com</t>
  </si>
  <si>
    <t>Michael Mitchell (313) 300-6966 F117vet@sbcglobal.net</t>
  </si>
  <si>
    <t>Ann Mitchell (313) 720-9463 amitche5@ford.com</t>
  </si>
  <si>
    <t>Darrick Kaisner (313) 433-0709 darkman7son@yahoo.com</t>
  </si>
  <si>
    <t>Craig Palise (734) 355-2091 cmp10763@gmail.com</t>
  </si>
  <si>
    <t>Michael Partridge (248) 497-1132 mpartri3@gmail.com</t>
  </si>
  <si>
    <t>Peter Perlman (248) 909-4197 peter49@ameritech.net</t>
  </si>
  <si>
    <t>Carrie Perlman (248) 909-4196 peter49@ameritech.net</t>
  </si>
  <si>
    <t>Michael Peters (248) 219-0367 petersx6@yahoo.com</t>
  </si>
  <si>
    <t>June Peters (248) 766-6777 petersx6@yahoo.com</t>
  </si>
  <si>
    <t>Mark Phillabaum (248) 980-5441 cphillab@yahoo.com</t>
  </si>
  <si>
    <t xml:space="preserve">Cherilyn Phillabaum  </t>
  </si>
  <si>
    <t>Mark Phillips  phillips5006@gmail.com</t>
  </si>
  <si>
    <t>Jeff Rehbine (248) 202-8557 jeffrey.rehbine@farmington.k12</t>
  </si>
  <si>
    <t>Lisa Rehbine (248) 202-8556 LisaQBlue@gmail.com</t>
  </si>
  <si>
    <t>David Reid (734) 620-1881 dreid47@aol.com</t>
  </si>
  <si>
    <t>Bob Reynolds  rreynolds@usermail.com</t>
  </si>
  <si>
    <t>Tanya Reynolds (248) 792-1776 treynolds@usermail.com</t>
  </si>
  <si>
    <t>Brian Rice (248) 879-3325 kathleenmrice@ymail.com</t>
  </si>
  <si>
    <t>Robbie Mattison  rrmsttison@gmail.com</t>
  </si>
  <si>
    <t xml:space="preserve">Benny Vito  </t>
  </si>
  <si>
    <t xml:space="preserve">Tim Rowlands  </t>
  </si>
  <si>
    <t>Kathy Gilbert (248) 892-5260 mskgilbert@hotmail.com</t>
  </si>
  <si>
    <t xml:space="preserve">Kurt Schmidt (248) 766-5509 </t>
  </si>
  <si>
    <t>Lisa Hayes (248) 766-5507 lisahayes812@gmail.com</t>
  </si>
  <si>
    <t>Cynita Smith (313) 999-9608 cynitasmith@yahoo.com</t>
  </si>
  <si>
    <t xml:space="preserve">Mike Speck  </t>
  </si>
  <si>
    <t>Nicole Speck (313) 618-5644 coli@med.umich.edu</t>
  </si>
  <si>
    <t>Gregory Stevens  gsteven6@sbcglobal.net</t>
  </si>
  <si>
    <t>Katherine Stewart (248) 207-3205 katies2art@hotmail.com</t>
  </si>
  <si>
    <t xml:space="preserve">Mitsutoshi Tanaka (248) 909-9330 </t>
  </si>
  <si>
    <t xml:space="preserve"> (248) 909-9332 </t>
  </si>
  <si>
    <t>David Tushman (248) 672-7131 dtushman@gmail.com</t>
  </si>
  <si>
    <t>Bryan Ulrich (248) 410-7860 wolvreg@aol.com</t>
  </si>
  <si>
    <t>Rena Vernier (248) 756-9820 renavernier@sbcglobal.net</t>
  </si>
  <si>
    <t>Dana Visser (248) 787-3914 fps@visserweb.net</t>
  </si>
  <si>
    <t>Jeffery White  jwhite1319@gmail.com</t>
  </si>
  <si>
    <t>Matthew Wieschowski  mattgears@hotmail.com</t>
  </si>
  <si>
    <t xml:space="preserve">David Wright (765) 749-8948 </t>
  </si>
  <si>
    <t>McGow, Nathan</t>
  </si>
  <si>
    <t>Imel, Edison</t>
  </si>
  <si>
    <t>Carrizales, Ian</t>
  </si>
  <si>
    <t>Farmington</t>
  </si>
  <si>
    <t>21414 Whittington</t>
  </si>
  <si>
    <t>Brian</t>
  </si>
  <si>
    <t>34132 Oakland St</t>
  </si>
  <si>
    <t>443 Filmore St</t>
  </si>
  <si>
    <t>ryan.beehler@gmail.com</t>
  </si>
  <si>
    <t>29317 Whistler Drive</t>
  </si>
  <si>
    <t>Colin</t>
  </si>
  <si>
    <t>Budgery, Brian</t>
  </si>
  <si>
    <t>Smith, Colin</t>
  </si>
  <si>
    <t>Total</t>
  </si>
  <si>
    <t>victorjleon@sbcglobal.net</t>
  </si>
  <si>
    <t>2466 Yasmin</t>
  </si>
  <si>
    <t>Swafford, Jonah</t>
  </si>
  <si>
    <t>Yes</t>
  </si>
  <si>
    <t>Edison</t>
  </si>
  <si>
    <t>Imel</t>
  </si>
  <si>
    <t>28164 Wildwood Trail</t>
  </si>
  <si>
    <t>imelacres@sbcglobal.net</t>
  </si>
  <si>
    <t/>
  </si>
  <si>
    <t>Paul Bunyan</t>
  </si>
  <si>
    <t>Bison Crew</t>
  </si>
  <si>
    <t>Pedro Crew</t>
  </si>
  <si>
    <t>David</t>
  </si>
  <si>
    <t>1107 Beechnut Drive</t>
  </si>
  <si>
    <t>denowicki@comcast.net</t>
  </si>
  <si>
    <t>28432 Westerleigh</t>
  </si>
  <si>
    <t>schultzmatthewjos@gmail.com</t>
  </si>
  <si>
    <t>lisaandmike04@yahoo.com</t>
  </si>
  <si>
    <t>Thomson, Duncan</t>
  </si>
  <si>
    <t>Kent, Zaine</t>
  </si>
  <si>
    <t>Nowicki, Michael</t>
  </si>
  <si>
    <t>Mo, Noah</t>
  </si>
  <si>
    <t>Unassigned</t>
  </si>
  <si>
    <t>Exton, Benjamin</t>
  </si>
  <si>
    <t>Wauldron, Nicole</t>
  </si>
  <si>
    <t>Wauldron, Scott</t>
  </si>
  <si>
    <t>kdkyles@att.net</t>
  </si>
  <si>
    <t>efrusy@yahoo.com</t>
  </si>
  <si>
    <t>29969 Pipers Lane</t>
  </si>
  <si>
    <t>ericexton@gmail.com</t>
  </si>
  <si>
    <t>cldemont@gmail.com</t>
  </si>
  <si>
    <t>jalexa22.mi@gmail.com</t>
  </si>
  <si>
    <t>31837 Marklawn</t>
  </si>
  <si>
    <t>Malisow, Calvin</t>
  </si>
  <si>
    <t>Samynathan, Rakshan</t>
  </si>
  <si>
    <t>Bloomfield, Scott</t>
  </si>
  <si>
    <t>Ulmer, Trevor</t>
  </si>
  <si>
    <t>Williams, Todd</t>
  </si>
  <si>
    <t>Eagle, Alex</t>
  </si>
  <si>
    <t>34457 Oakland</t>
  </si>
  <si>
    <t>Jennifer</t>
  </si>
  <si>
    <t>31648 Folkstone Drive</t>
  </si>
  <si>
    <t>1364 Beverly</t>
  </si>
  <si>
    <t>davidandyan@att.net</t>
  </si>
  <si>
    <t>Yan</t>
  </si>
  <si>
    <t>23500 Middlebelt</t>
  </si>
  <si>
    <t>43651 Cherrywood Ln</t>
  </si>
  <si>
    <t>Efrusy, Brian</t>
  </si>
  <si>
    <t>Imel, Michael</t>
  </si>
  <si>
    <t>Leon, Victor</t>
  </si>
  <si>
    <t>Beehler, Ryan</t>
  </si>
  <si>
    <t>DeRocher, Edward</t>
  </si>
  <si>
    <t>Jiang, Yan</t>
  </si>
  <si>
    <t>Weinfurther, James</t>
  </si>
  <si>
    <t>Merenda, John</t>
  </si>
  <si>
    <t>Fox</t>
  </si>
  <si>
    <t>Flaming Hawk</t>
  </si>
  <si>
    <t>Beehler, Maxwell</t>
  </si>
  <si>
    <t>Brown, Anthony</t>
  </si>
  <si>
    <t>Commerce Twp MI 48382</t>
  </si>
  <si>
    <t>Atomic Wolves</t>
  </si>
  <si>
    <t>Ram</t>
  </si>
  <si>
    <t>60618 Mary Lane</t>
  </si>
  <si>
    <t xml:space="preserve">Greg Hooker (248) 756-2782 gregory.hooker@gm.com
Renee  </t>
  </si>
  <si>
    <t>Hooker, Josh</t>
  </si>
  <si>
    <t>1698 Bolton</t>
  </si>
  <si>
    <t xml:space="preserve">Art Malisow (248) 804-8608 malisow@sbcglobal.net
Katie Malisow (248) 202-3411 </t>
  </si>
  <si>
    <t>McDaniel, Lucas</t>
  </si>
  <si>
    <t>Perry, Dominick</t>
  </si>
  <si>
    <t>Swaski, Nikolai</t>
  </si>
  <si>
    <t>Shork, Robert</t>
  </si>
  <si>
    <t>Shork, Ryan</t>
  </si>
  <si>
    <t>Silvagi, Susie</t>
  </si>
  <si>
    <t>Thornton, Bradley</t>
  </si>
  <si>
    <t>(248) 477-1464</t>
  </si>
  <si>
    <t>23017 Willowbrook Dr.</t>
  </si>
  <si>
    <t>Farmington Hills MI 48335</t>
  </si>
  <si>
    <t>Emeel Ajluni (248) 821-6817 ajlunie@aol.com
Elizabeth Ajluni (248) 821-6816 lizajluni@aol.com</t>
  </si>
  <si>
    <t>Farmington Hills MI 48331</t>
  </si>
  <si>
    <t xml:space="preserve">Frank Albanese (248) 835-3606 frank.albanese@me.com
  </t>
  </si>
  <si>
    <t>622 W. Marshall</t>
  </si>
  <si>
    <t>Shawn Alexander (248) 613-9951 salexan8@ford.com
Jennifer Alexander (248) 321-0574 jalexa22.mi@gmail.com</t>
  </si>
  <si>
    <t>34719 Bunker Hill</t>
  </si>
  <si>
    <t>Brian Baker (734) 679-6049 brianbaker@coveredroad.com
Heather Baker (248) 505-6615 heather@coveredroad.com</t>
  </si>
  <si>
    <t>Barajas, Colby</t>
  </si>
  <si>
    <t xml:space="preserve">Brandon Barajas (248) 416-4380 mamasmail86@yahoo.com
  </t>
  </si>
  <si>
    <t>(248) 848 0421</t>
  </si>
  <si>
    <t>28441 Brandywine</t>
  </si>
  <si>
    <t>Farmington Hills MI 48334</t>
  </si>
  <si>
    <t xml:space="preserve">Mindy Barth (248) 444 9795 mindy.barth@gm.com
Joe Barth  </t>
  </si>
  <si>
    <t>Beem, James</t>
  </si>
  <si>
    <t>34641 Princeton St</t>
  </si>
  <si>
    <t xml:space="preserve">Martin Beem (248) 880-9271 martybeem1@yahoo.com
  </t>
  </si>
  <si>
    <t>(248) 763-1534</t>
  </si>
  <si>
    <t>28899 Oak Point Dr.</t>
  </si>
  <si>
    <t>Mark Bell  MFBell419@aol.com
Julie Bell  jtbell1023@aol.com</t>
  </si>
  <si>
    <t>21332 Parklane St</t>
  </si>
  <si>
    <t xml:space="preserve">Michael Bilson (860) 335-2683 mike.bilson860@gmail.com
  </t>
  </si>
  <si>
    <t>22218 Arbor Lane</t>
  </si>
  <si>
    <t>Farmington MI 48336</t>
  </si>
  <si>
    <t>Michael Bloomfield  mike.j.bloomfield@gmail.com
Linda Bloomfield (734) 474-4820 mrsbloomfield@hotmail.com</t>
  </si>
  <si>
    <t>Wixom MI 48393</t>
  </si>
  <si>
    <t>Mark Bogert  
Stacey Bogert (248) 444-9988 staceybogert@hotmail.com</t>
  </si>
  <si>
    <t>(313) 207-8353</t>
  </si>
  <si>
    <t>28460 Wildwood Trail</t>
  </si>
  <si>
    <t>Farmington Hills MI 48336</t>
  </si>
  <si>
    <t xml:space="preserve">Shawn Brockert-Kress (313) 207-8353 sbkmassage@mi.rr.com
  </t>
  </si>
  <si>
    <t>Michael Buatti (248) 444-9640 mikebuatti@msn.com
Stacy Buatti (248) 320-4000 stacybuatti@msn.com</t>
  </si>
  <si>
    <t>Brian Budgery (248) 935-6402 bbudgery@att.net
Jessica Budgery (248) 890-2902 jbudgery@att.net</t>
  </si>
  <si>
    <t>22095 W. Brandon</t>
  </si>
  <si>
    <t xml:space="preserve">Evan Carpenter-Crawford (248) 798.6540 designgrasvitas@hotmail.com
Kelli Carpenter-Crawford  </t>
  </si>
  <si>
    <t xml:space="preserve">Art Carrizales (248) 826-4113 carrizaus1998@sbcglobal.net
Kelly Carrizales (915) 525-5054 </t>
  </si>
  <si>
    <t>(248) 669-5428</t>
  </si>
  <si>
    <t>31120 Kingswood Blvd</t>
  </si>
  <si>
    <t>Novi MI 48377</t>
  </si>
  <si>
    <t xml:space="preserve">  
Karen Cortis (248) 790-5428 karen@thedr.com</t>
  </si>
  <si>
    <t>(248) 477-3777</t>
  </si>
  <si>
    <t>19643 Gary Lane</t>
  </si>
  <si>
    <t>Livonia MI 48152</t>
  </si>
  <si>
    <t xml:space="preserve">  
Sally Coughlin (248) 872-4310 sally109@aol.com</t>
  </si>
  <si>
    <t>956 Lark Park</t>
  </si>
  <si>
    <t>Chris DeMont  
Samantha DeMont  sjdemont@gmail.com</t>
  </si>
  <si>
    <t>Edward DeRocher (248) 718-9958 ederocher@aristco.com
Kathy DeRocher (248) 770-9000 Twomanyboys@att.net</t>
  </si>
  <si>
    <t>(248) 615-1523</t>
  </si>
  <si>
    <t>23690 Whittaker</t>
  </si>
  <si>
    <t>Farmington MI 48335</t>
  </si>
  <si>
    <t>Timothy Dye (734) 516-3165 tdye@mwbcpa.com
Nancy Dye  nancy.dye@sbcglobal.net</t>
  </si>
  <si>
    <t xml:space="preserve">Brian Efrusy (248) 224-6768 efrusy@yahoo.com
Nancy Efrusy (248) 496-0386 </t>
  </si>
  <si>
    <t>(734) 968-3439</t>
  </si>
  <si>
    <t>48441 N. Territorial</t>
  </si>
  <si>
    <t>Plymouth MI 48170</t>
  </si>
  <si>
    <t xml:space="preserve">Jeff Fehlig (734) 968-3439 jefffehlig@gmail.com
  </t>
  </si>
  <si>
    <t>(248) 626-2099</t>
  </si>
  <si>
    <t>5565 Pembury Ln</t>
  </si>
  <si>
    <t>West Bloomfield MI 48322</t>
  </si>
  <si>
    <t>Dave Fernquist (248) 891-8325 dsfernquist@yahoo.com
Sheri Katzman (248) 770-0482 sbkatzman@comcast.net</t>
  </si>
  <si>
    <t>Fernquist, Josh</t>
  </si>
  <si>
    <t>Jeremy Gagnon (248) 252-0731 jeremy_gagnon@yahoo.com
Jill Gagnon  GAGNON_JILL@YAHOO.COM</t>
  </si>
  <si>
    <t>501 Natures Cove Ct</t>
  </si>
  <si>
    <t xml:space="preserve">Carlos Gonzalez (248) 533-3713 cgonzalez1@msn.com
  </t>
  </si>
  <si>
    <t>Jerry Gootee (248) 719-5508 angelandjerry@yahoo.com
Angel Gootee (248) 719-5509 angelandjerry@yahoo.com</t>
  </si>
  <si>
    <t xml:space="preserve">  
Mary Gray (248) 408-7019 figdud2002@yahoo.com</t>
  </si>
  <si>
    <t>25423 Skye Dr.</t>
  </si>
  <si>
    <t>Robert Grinsell (248) 207-3919 bgrins404@earthlink.net
Sandra Grinsell (248) 207-7651 sandy.grinsell@gm.com</t>
  </si>
  <si>
    <t>(248) 477-0290</t>
  </si>
  <si>
    <t>23014 Haynes St</t>
  </si>
  <si>
    <t xml:space="preserve">  
Jennifer Greene (248) 910-8470 ajgmommy@gmail.com</t>
  </si>
  <si>
    <t>(248) 476-2891</t>
  </si>
  <si>
    <t>21107 Oxford</t>
  </si>
  <si>
    <t>David Hales (248) 756-3165 halesd@resa.net
Jeannine Hales (248) 756-3164 jeanninehales@yahoo.com</t>
  </si>
  <si>
    <t>26051 Old Homestead</t>
  </si>
  <si>
    <t>John Hanrahan (248) 802-8849 hammerclan@sbcglobal.net
Susan Hanrahan (248) 318-0520 hammerclan@sbcglobal.net</t>
  </si>
  <si>
    <t>(248) 661-6843</t>
  </si>
  <si>
    <t>30061 White Hall Dr.</t>
  </si>
  <si>
    <t>Mark Hansen (248) 830-3952 MDHansen4@gmail.com
Karen Hansen (248) 417-3839 KLHansen4@gmail.com</t>
  </si>
  <si>
    <t>Hill, Alexander</t>
  </si>
  <si>
    <t>(248) 960-3936</t>
  </si>
  <si>
    <t>1900 Blue Stone Ln</t>
  </si>
  <si>
    <t>Commerce Twp MI 48390</t>
  </si>
  <si>
    <t xml:space="preserve">  
Karen HIll (248) 345-4841 karen.hill@bms.com</t>
  </si>
  <si>
    <t>26583 HollyHill</t>
  </si>
  <si>
    <t>Fred Hodge (248) 797-4998 fred@pccomplete.com
Margaret Hodge (248) 535-6161 margaretpcc@gmail.com</t>
  </si>
  <si>
    <t>Hoffman, Ethan</t>
  </si>
  <si>
    <t>(248) 661-3405</t>
  </si>
  <si>
    <t>30286 Fox Club Dr.</t>
  </si>
  <si>
    <t>Marshall Hoffman (248) 470-8800 lmandkids@aol.com
Leslie Hoffman (248) 470-6219 lmandkids@aol.com</t>
  </si>
  <si>
    <t>35676 Congress</t>
  </si>
  <si>
    <t>Todd Howell (248) 910-2441 todd-howell@att.net
Marquel Howell (248) 943-8757 marquelhowell@att.net</t>
  </si>
  <si>
    <t xml:space="preserve">Michael Imel  imelacres@sbcglobal.net
  </t>
  </si>
  <si>
    <t>(248) 661-5961</t>
  </si>
  <si>
    <t>30159 Old Bedford</t>
  </si>
  <si>
    <t>Darrell Irwin (248) 860-4832 darrellirwin@sbcglobal.net
Gloria Irwin (248) 860-4831 Gloriairwin@sbcglobal.net</t>
  </si>
  <si>
    <t>(248) 489-8797</t>
  </si>
  <si>
    <t>29174 Shenandoah</t>
  </si>
  <si>
    <t>Mike Isabella (248) 770-7730 michael@yoradio.net
Joan Isabella (248) 770-7731 joan@yoradio.net</t>
  </si>
  <si>
    <t>36652 Saxony</t>
  </si>
  <si>
    <t xml:space="preserve">David Jiang (248) 854-9068 davidandyan@att.net
Yan Jiang  </t>
  </si>
  <si>
    <t xml:space="preserve">Kenneth Kaisner (734) 604-4041 kbkaisner@sbcglobal.net
  </t>
  </si>
  <si>
    <t>21799 Cass St</t>
  </si>
  <si>
    <t xml:space="preserve">Norm Klawender (734) 560-1810 nklawendersr@gmail.com
Mary Klawender  </t>
  </si>
  <si>
    <t>(248) 960-9419</t>
  </si>
  <si>
    <t>860 Drakeshire Dr.</t>
  </si>
  <si>
    <t xml:space="preserve">John Klehm Sr (248) 318-6151 jklehm@comcast.net
Pam Klehm  </t>
  </si>
  <si>
    <t>Klehm, John</t>
  </si>
  <si>
    <t>(248) 330-0091</t>
  </si>
  <si>
    <t>32306 Baintree</t>
  </si>
  <si>
    <t xml:space="preserve">John Koh (248) 330-0091 john.koh@att.net
  </t>
  </si>
  <si>
    <t>22973 Mayfield Av</t>
  </si>
  <si>
    <t xml:space="preserve">Steven Koponen  steven.koponen@farmington.k12.
  </t>
  </si>
  <si>
    <t>(248) 788-9854</t>
  </si>
  <si>
    <t>29701 High Valley</t>
  </si>
  <si>
    <t xml:space="preserve">Gary Kravitz (248) 990-5574 garykravitz@sbcglobal.net
  </t>
  </si>
  <si>
    <t>(248) 553-8392</t>
  </si>
  <si>
    <t>28770 Bella Vista</t>
  </si>
  <si>
    <t xml:space="preserve">Paul Kuhnhenn (248) 612-4713 Kuhnhenn17@msn.com
  </t>
  </si>
  <si>
    <t>35510 Bridlepath Lane</t>
  </si>
  <si>
    <t xml:space="preserve">Kevin Kyles (248) 763-8277 kdkyles@att.net
  </t>
  </si>
  <si>
    <t>Larsen, Jesse</t>
  </si>
  <si>
    <t>(586) 713-4366</t>
  </si>
  <si>
    <t>21730 Cass St.</t>
  </si>
  <si>
    <t>Jim Larsen (313) 600-2617 jlarsen1122@gmail.com
Mary Larsen (586) 713-4366 mary.larsen@farmington.k12.mi.</t>
  </si>
  <si>
    <t>35185 Smithfield</t>
  </si>
  <si>
    <t xml:space="preserve">Cynthia Miller (734) 748-1962 cynthia.miller@ally.com
Joe Benjamin (734) 231-7276 </t>
  </si>
  <si>
    <t>LeMense, Robert</t>
  </si>
  <si>
    <t>(248) 471-9383</t>
  </si>
  <si>
    <t>23914 Farmington Rd.</t>
  </si>
  <si>
    <t xml:space="preserve">Thomas LeMense (734) 731-6753 tlemense@ameritech.net
Jeannette  </t>
  </si>
  <si>
    <t>6326 Branford Dr.</t>
  </si>
  <si>
    <t>Victor Leon (734) 564-0944 victorjleon@sbcglobal.net
Beth Leon (248) 417-3299 bethaleon@sbcglobal.net</t>
  </si>
  <si>
    <t>(248) 360-3948</t>
  </si>
  <si>
    <t>3405 Circle Drive</t>
  </si>
  <si>
    <t xml:space="preserve">Jeffrey Levitt (248) 342-0653 tmclevitt@aol.com
  </t>
  </si>
  <si>
    <t>Robert Libcke (248) 217-8742 RLibcke@comcast.net
Julia Libcke (248) 505-1817 RLibcke@comcast.net</t>
  </si>
  <si>
    <t>Dan McGow (248) 933-7366 crowbar_specops78@yahoo.com
Debbie McGow (248) 807-5882 dolphins_19812000@yahoo.com</t>
  </si>
  <si>
    <t>29230 Sunridge</t>
  </si>
  <si>
    <t xml:space="preserve">Raymond McLemore (313) 727-2012 rsmclemore@aol.com
  </t>
  </si>
  <si>
    <t xml:space="preserve">Edith Micha  emicha@livoniapublicschools.or
  </t>
  </si>
  <si>
    <t>(248) 930-1368</t>
  </si>
  <si>
    <t>22541 Vacri Lane</t>
  </si>
  <si>
    <t>Dennis Millinoff  dennis.millinoff@nice.com
Janice Millinoff (248) 939-1027 jmillinoff@mi.rr.com</t>
  </si>
  <si>
    <t>Rick Milton (248) 672-8194 rmilton91@gmail.com
Jenn Milton (248) 767-2859 jennmilton33@gmail.com</t>
  </si>
  <si>
    <t>Srikanth Miryla  
Srikanth Miryala (248) 854-4146 smiryala@aol.com</t>
  </si>
  <si>
    <t>(248) 476-6191</t>
  </si>
  <si>
    <t>20133 Parker</t>
  </si>
  <si>
    <t>Michael Mitchell (313) 300-6966 F117vet@sbcglobal.net
Ann Mitchell (313) 720-9463 amitche5@ford.com</t>
  </si>
  <si>
    <t xml:space="preserve">  
Kristin Junttonen (248) 939-0743 kristinmorton@sbcglobal.net</t>
  </si>
  <si>
    <t>Muraco, Jackson</t>
  </si>
  <si>
    <t>2505 Yasmin Dr</t>
  </si>
  <si>
    <t xml:space="preserve">Brian Muraco (248) 974-0327 bmuraco@yahoo.com
  </t>
  </si>
  <si>
    <t>Nieshoff, Charles</t>
  </si>
  <si>
    <t xml:space="preserve">Edward Nieshoff (248) 514-7659 ecnieshoff@gmail.com
  </t>
  </si>
  <si>
    <t>Nieshoff, Eddie</t>
  </si>
  <si>
    <t>35979 Castlemeadow Dr</t>
  </si>
  <si>
    <t>Ian Nordan  cvsrxian@yahoo.com
Stacy Charlesbois-Nordan (248) 996-4774 joemansmama@gmail.com</t>
  </si>
  <si>
    <t xml:space="preserve">Charles Novotny (248) 703-9370 cen6061@gmail.com
  </t>
  </si>
  <si>
    <t xml:space="preserve">Dean Nowicki (248) 207-1955 denowicki@comcast.net
  </t>
  </si>
  <si>
    <t>(313) 433-0709</t>
  </si>
  <si>
    <t>18600 Five Points St.</t>
  </si>
  <si>
    <t>Redford MI 48240</t>
  </si>
  <si>
    <t xml:space="preserve">Darrick Kaisner (313) 433-0709 darkman7son@yahoo.com
  </t>
  </si>
  <si>
    <t>1899 West Ridge Dr.</t>
  </si>
  <si>
    <t xml:space="preserve">Jeffrey O'Boyle (248) 760-9596 amcob@comcast.net
Ann O'Boyle  </t>
  </si>
  <si>
    <t>(734) 355-2091</t>
  </si>
  <si>
    <t>40807 Crabtree Lane</t>
  </si>
  <si>
    <t xml:space="preserve">Craig Palise (734) 355-2091 cmp10763@gmail.com
  </t>
  </si>
  <si>
    <t>(248) 477-6252</t>
  </si>
  <si>
    <t>30038 Fiddlers Green</t>
  </si>
  <si>
    <t xml:space="preserve">Michael Partridge (248) 497-1132 mpartri3@gmail.com
  </t>
  </si>
  <si>
    <t>36243 Smithfield</t>
  </si>
  <si>
    <t xml:space="preserve">  
Nancy Pennington (248) 310-7390 cpennin1@yahoo.com</t>
  </si>
  <si>
    <t>Perinpanayagam, Nathan</t>
  </si>
  <si>
    <t>27424 Rosewood Ct</t>
  </si>
  <si>
    <t>Benjamin Perinpanayagan  
Grace Victoria (248) 436-2816 ap_benjamin@yahoo.com</t>
  </si>
  <si>
    <t>Perlman, Ethan</t>
  </si>
  <si>
    <t>(248) 363-5591</t>
  </si>
  <si>
    <t>3180 Park Forest Dr.</t>
  </si>
  <si>
    <t>West Bloomfield MI 48324</t>
  </si>
  <si>
    <t>Peter Perlman (248) 909-4197 peter49@ameritech.net
Carrie Perlman (248) 909-4196 peter49@ameritech.net</t>
  </si>
  <si>
    <t>9055 Clubwood</t>
  </si>
  <si>
    <t xml:space="preserve">Jason Pernick (248) 943-9194 pernickj@oakgov.com
Kimberly  </t>
  </si>
  <si>
    <t>(248) 478-4709</t>
  </si>
  <si>
    <t>26400 Meadowview Dr.</t>
  </si>
  <si>
    <t>Michael Peters (248) 219-0367 petersx6@yahoo.com
June Peters (248) 766-6777 petersx6@yahoo.com</t>
  </si>
  <si>
    <t>33209 Oaklnd</t>
  </si>
  <si>
    <t>Douglas Peterson (248) 946-1677 dglsjptrsn@earthlink.net
Anita Peterson  afpeterson@earthlink.net</t>
  </si>
  <si>
    <t>Phillabaum, Cole</t>
  </si>
  <si>
    <t>(248) 661-0803</t>
  </si>
  <si>
    <t>7216 Hidden Creek Ct.</t>
  </si>
  <si>
    <t xml:space="preserve">Mark Phillabaum (248) 980-5441 cphillab@yahoo.com
Cherilyn Phillabaum  </t>
  </si>
  <si>
    <t>Phillabaum, Riley</t>
  </si>
  <si>
    <t>(313) 690-0280</t>
  </si>
  <si>
    <t>26755 Greythorne Trail</t>
  </si>
  <si>
    <t xml:space="preserve">Mark Phillips  phillips5006@gmail.com
  </t>
  </si>
  <si>
    <t>Pinnamaraju, Sohan</t>
  </si>
  <si>
    <t>36851 Blanchard Blvd Apt 202</t>
  </si>
  <si>
    <t xml:space="preserve">Satishp Pinnamaraju (248) 470-4444 satishp@rocketmail.com
  </t>
  </si>
  <si>
    <t xml:space="preserve">Steven Podvoll (248) 686-9870 steve@podvoll.com
  </t>
  </si>
  <si>
    <t xml:space="preserve">  
Nilobon Buakeauw (248) 818-4772 nilobon162@hotmail.com</t>
  </si>
  <si>
    <t>2436 Woodlawn</t>
  </si>
  <si>
    <t xml:space="preserve">Anthony Progar (248) 956-0077 
  </t>
  </si>
  <si>
    <t>(248) 363-7220</t>
  </si>
  <si>
    <t>562 Dawson Rdr</t>
  </si>
  <si>
    <t>Milford MI 48381</t>
  </si>
  <si>
    <t>Jeff Rehbine (248) 202-8557 jeffrey.rehbine@farmington.k12
Lisa Rehbine (248) 202-8556 LisaQBlue@gmail.com</t>
  </si>
  <si>
    <t>Rehbine, Jane</t>
  </si>
  <si>
    <t>(248) 489-5988</t>
  </si>
  <si>
    <t>35122 Savanmah Lane</t>
  </si>
  <si>
    <t xml:space="preserve">David Reid (734) 620-1881 dreid47@aol.com
  </t>
  </si>
  <si>
    <t>Reynolds, Michael</t>
  </si>
  <si>
    <t>(248) 477-1385</t>
  </si>
  <si>
    <t>25529 Briarwyke</t>
  </si>
  <si>
    <t>Bob Reynolds  rreynolds@usermail.com
Tanya Reynolds (248) 792-1776 treynolds@usermail.com</t>
  </si>
  <si>
    <t>(248) 579-7107</t>
  </si>
  <si>
    <t>31972 Lamar</t>
  </si>
  <si>
    <t xml:space="preserve">Brian Rice (248) 879-3325 kathleenmrice@ymail.com
  </t>
  </si>
  <si>
    <t>33614 Grand River Ave</t>
  </si>
  <si>
    <t xml:space="preserve">  
Carrie Richards  carrie.richards12@gmail.com</t>
  </si>
  <si>
    <t>29257 Shenandoah</t>
  </si>
  <si>
    <t>Larry Romine  larryromine@mi.rr.com
Mary Romine (248) 207-9325 marypromine@earthlink.net</t>
  </si>
  <si>
    <t>(248) 986-6556</t>
  </si>
  <si>
    <t>5637 Drake Willow Dr</t>
  </si>
  <si>
    <t xml:space="preserve">Robbie Mattison  rrmsttison@gmail.com
Benny Vito  </t>
  </si>
  <si>
    <t>Rowlands, Adam</t>
  </si>
  <si>
    <t>(248) 489-5754</t>
  </si>
  <si>
    <t>28316 Kendallwood</t>
  </si>
  <si>
    <t>Tim Rowlands  
Kathy Gilbert (248) 892-5260 mskgilbert@hotmail.com</t>
  </si>
  <si>
    <t>(248) 471-2691</t>
  </si>
  <si>
    <t>37730 Wendy Lee</t>
  </si>
  <si>
    <t>Kurt Schmidt (248) 766-5509 
Lisa Hayes (248) 766-5507 lisahayes812@gmail.com</t>
  </si>
  <si>
    <t>Mike Schultz (248) 444-4969 FHFR436@hotmail.com
Brenda Schultz (248) 941-8262 Brendaschultz@earthlink.net</t>
  </si>
  <si>
    <t>Shaffer, Jarron</t>
  </si>
  <si>
    <t>6525 Heritage</t>
  </si>
  <si>
    <t>Eric Shaffer (217) 840-9610 eric.shaffer@us.army.mil
LaShorage Shaffer (217) 202-7400 viceL6@yahoo.com</t>
  </si>
  <si>
    <t xml:space="preserve">  
Michelle Sibley (248) 890-1481 msibley02@gmail.com</t>
  </si>
  <si>
    <t>28897 Augusta</t>
  </si>
  <si>
    <t xml:space="preserve">Frank Silvagi (248) 840-0284 fsilvagi@gmail.com
 (815) 768-9885 </t>
  </si>
  <si>
    <t>27598 E. Echo Valley</t>
  </si>
  <si>
    <t>#246</t>
  </si>
  <si>
    <t xml:space="preserve">Daniel Simanovski (248) 330-8514 g20vi@yahoo.com
Olga Grinberg (248) 808-0776 </t>
  </si>
  <si>
    <t>Simms, Ben</t>
  </si>
  <si>
    <t>Bernard Simms (248) 444-0584 berniejsimms@gmail.com
Susan Simms  susanksimms@gmail.com</t>
  </si>
  <si>
    <t>(313) 999-9608</t>
  </si>
  <si>
    <t>38258 Saratoga Circle</t>
  </si>
  <si>
    <t xml:space="preserve">  
Cynita Smith (313) 999-9608 cynitasmith@yahoo.com</t>
  </si>
  <si>
    <t>(313) 618-5644</t>
  </si>
  <si>
    <t>34179 Ramble Hills Dr</t>
  </si>
  <si>
    <t>Mike Speck  
Nicole Speck (313) 618-5644 coli@med.umich.edu</t>
  </si>
  <si>
    <t>(734) 464-7258</t>
  </si>
  <si>
    <t>14833 Bassett St.</t>
  </si>
  <si>
    <t>Livonia MI 48154</t>
  </si>
  <si>
    <t xml:space="preserve">Gregory Stevens  gsteven6@sbcglobal.net
  </t>
  </si>
  <si>
    <t>Stevens, Rachel</t>
  </si>
  <si>
    <t>(248) 207-3205</t>
  </si>
  <si>
    <t>25530 Ridgewood Drive</t>
  </si>
  <si>
    <t xml:space="preserve">  
Katherine Stewart (248) 207-3205 katies2art@hotmail.com</t>
  </si>
  <si>
    <t>Mike Sturm (248) 755-2105 lisaandmike04@yahoo.com
Lisa Sturm (248) 755-2211 lsturm@umich.edu</t>
  </si>
  <si>
    <t>Ken Swarthout (248) 229-3924 kenswarthout@yahoo.com
Dawn Swarthout (248) 229-3911 dawnswarthout@yahoo.com</t>
  </si>
  <si>
    <t>(248) 859-4261</t>
  </si>
  <si>
    <t>31125 Columbia Drive</t>
  </si>
  <si>
    <t xml:space="preserve">Mitsutoshi Tanaka (248) 909-9330 
 (248) 909-9332 </t>
  </si>
  <si>
    <t>Tibebu, Nathaniel</t>
  </si>
  <si>
    <t>30512 Bristol Circle Ct</t>
  </si>
  <si>
    <t xml:space="preserve">Tibebu Tsadik (586) 246-1659 tbtsadik@gmail.com
  </t>
  </si>
  <si>
    <t>6626 Leytonstone</t>
  </si>
  <si>
    <t>Bruce Tryon (248) 978-6195 btryon@williams-int.com
Beth Tryon (248) 978-2551 ttf6626@sbcglobal.net</t>
  </si>
  <si>
    <t xml:space="preserve">  
Dora Turkmani  turkmanid@Yahoo.com</t>
  </si>
  <si>
    <t>Tushman, Benjamin</t>
  </si>
  <si>
    <t>(248) 737-3098</t>
  </si>
  <si>
    <t>4955 South Clunbury Rd</t>
  </si>
  <si>
    <t xml:space="preserve">David Tushman (248) 672-7131 dtushman@gmail.com
  </t>
  </si>
  <si>
    <t>Ulrich, Bryan</t>
  </si>
  <si>
    <t>(248) 960-1099</t>
  </si>
  <si>
    <t>1213 S Creek Dr</t>
  </si>
  <si>
    <t xml:space="preserve">  
Bryan Ulrich (248) 410-7860 wolvreg@aol.com</t>
  </si>
  <si>
    <t>(248) 615-0051</t>
  </si>
  <si>
    <t>21203 Collingham Ave</t>
  </si>
  <si>
    <t xml:space="preserve">  
Rena Vernier (248) 756-9820 renavernier@sbcglobal.net</t>
  </si>
  <si>
    <t>(248) 474-8845</t>
  </si>
  <si>
    <t>25686 Ridgewood Dr</t>
  </si>
  <si>
    <t xml:space="preserve">Dana Visser (248) 787-3914 fps@visserweb.net
  </t>
  </si>
  <si>
    <t>Wauldron, Kirsten</t>
  </si>
  <si>
    <t>32381 Tareyton Street</t>
  </si>
  <si>
    <t xml:space="preserve">Scott Wauldron (248) 462-2360 wauldron@hotmail.com
  </t>
  </si>
  <si>
    <t>24622 Adams Ct. #208</t>
  </si>
  <si>
    <t xml:space="preserve">  
Miranda Webster  miranda.webster@gmail.com</t>
  </si>
  <si>
    <t>White, Will</t>
  </si>
  <si>
    <t>(248) 356-5218</t>
  </si>
  <si>
    <t>23486 Almira Street</t>
  </si>
  <si>
    <t>Southfield MI 48033</t>
  </si>
  <si>
    <t xml:space="preserve">Jeffery White  jwhite1319@gmail.com
  </t>
  </si>
  <si>
    <t>(313) 953-9821</t>
  </si>
  <si>
    <t>19921 Indian</t>
  </si>
  <si>
    <t xml:space="preserve">Matthew Wieschowski  mattgears@hotmail.com
  </t>
  </si>
  <si>
    <t>1875 Greenmeadow Dr</t>
  </si>
  <si>
    <t xml:space="preserve">Kenneth Willis  kwillis963@gmail.com
  </t>
  </si>
  <si>
    <t>19 Devonshire Road</t>
  </si>
  <si>
    <t>Franki Witsil (248) 404-8237 fwitsil@freepress.com
Melissa Witsil (313) 530-9684 mwitsil@hotmail.com</t>
  </si>
  <si>
    <t>(765) 480-7944</t>
  </si>
  <si>
    <t>30642 Sudbury</t>
  </si>
  <si>
    <t xml:space="preserve">David Wright (765) 749-8948 
  </t>
  </si>
  <si>
    <t>23930 Creekside</t>
  </si>
  <si>
    <t>Mike Yandora (248) 756-4981 yandoram@mi.rr.com
Michelle Yandora (248) 515-1938 myandora@mi.rr.com</t>
  </si>
  <si>
    <t>25201 Bridle Path Ln</t>
  </si>
  <si>
    <t>Ralph Zerbonia (248) 921-1013 Ralph.Zerbonia@cengage.com
Liana Zerbonia (248) 921-1013 lzerbonia@sbcglobal.net</t>
  </si>
  <si>
    <t>Williams, Mike</t>
  </si>
  <si>
    <t>Williams, Cheryl</t>
  </si>
  <si>
    <t>(248)893-7677</t>
  </si>
  <si>
    <t>Frank</t>
  </si>
  <si>
    <t>(248)336-0032</t>
  </si>
  <si>
    <t>Shawn</t>
  </si>
  <si>
    <t>(248)553-4612</t>
  </si>
  <si>
    <t>justin@coveredroad.com</t>
  </si>
  <si>
    <t>Junior Assistant SM</t>
  </si>
  <si>
    <t>Ax men</t>
  </si>
  <si>
    <t>(248)508-7968</t>
  </si>
  <si>
    <t>(248)8480421</t>
  </si>
  <si>
    <t>(734)904-5187</t>
  </si>
  <si>
    <t>(248)536-2241</t>
  </si>
  <si>
    <t>(860)281-6296</t>
  </si>
  <si>
    <t>(248)474-9650</t>
  </si>
  <si>
    <t>(248)926-5812</t>
  </si>
  <si>
    <t>28113 Briar Hill</t>
  </si>
  <si>
    <t>(989)414-7990</t>
  </si>
  <si>
    <t>(248)880-0359</t>
  </si>
  <si>
    <t>(248)426-9477</t>
  </si>
  <si>
    <t>Jessica</t>
  </si>
  <si>
    <t>(248)798-6540</t>
  </si>
  <si>
    <t>(248)714-9427</t>
  </si>
  <si>
    <t>(316)347-7461</t>
  </si>
  <si>
    <t>Samantha</t>
  </si>
  <si>
    <t>(248)624-8652</t>
  </si>
  <si>
    <t>(248)752-2992</t>
  </si>
  <si>
    <t>(248)661-5597</t>
  </si>
  <si>
    <t>Nancy</t>
  </si>
  <si>
    <t>(214)842-3569</t>
  </si>
  <si>
    <t>(248)252-0731</t>
  </si>
  <si>
    <t>(248)926-5423</t>
  </si>
  <si>
    <t>(248)719-5509</t>
  </si>
  <si>
    <t>(248)488-9820</t>
  </si>
  <si>
    <t>Mary</t>
  </si>
  <si>
    <t>(248)207-7651</t>
  </si>
  <si>
    <t>sgrins1007@yahoo.com</t>
  </si>
  <si>
    <t>(248)476-2891</t>
  </si>
  <si>
    <t>Jeannine</t>
  </si>
  <si>
    <t>(248)474-0395</t>
  </si>
  <si>
    <t>Susan</t>
  </si>
  <si>
    <t>(248)960-3936</t>
  </si>
  <si>
    <t>Karen</t>
  </si>
  <si>
    <t>(248)535-6321</t>
  </si>
  <si>
    <t>(248)437-4215</t>
  </si>
  <si>
    <t>(248)943-8757</t>
  </si>
  <si>
    <t>gjhowell@gmail.com</t>
  </si>
  <si>
    <t>25617 Skye Drive</t>
  </si>
  <si>
    <t>(248)426-1279</t>
  </si>
  <si>
    <t>(248)508-7328</t>
  </si>
  <si>
    <t>(248)615-8968</t>
  </si>
  <si>
    <t>(248)987-6581</t>
  </si>
  <si>
    <t>28111 Gettysburg</t>
  </si>
  <si>
    <t>(248)994-0704</t>
  </si>
  <si>
    <t>(248)461-6112</t>
  </si>
  <si>
    <t>(734)560-1810</t>
  </si>
  <si>
    <t>(248)960-9419</t>
  </si>
  <si>
    <t>Pam</t>
  </si>
  <si>
    <t>(248)426-7319</t>
  </si>
  <si>
    <t>(248)763-8277</t>
  </si>
  <si>
    <t>(248)991-1929</t>
  </si>
  <si>
    <t>(248)471-9383</t>
  </si>
  <si>
    <t>West Bloomfield</t>
  </si>
  <si>
    <t>(248)624-9794</t>
  </si>
  <si>
    <t>andrewjleon@sbcglobal.net</t>
  </si>
  <si>
    <t>Beth</t>
  </si>
  <si>
    <t>(248)661-0513</t>
  </si>
  <si>
    <t>Julia</t>
  </si>
  <si>
    <t>(248)624-6314</t>
  </si>
  <si>
    <t>Katherine</t>
  </si>
  <si>
    <t>(313)443-9471</t>
  </si>
  <si>
    <t>Lisa</t>
  </si>
  <si>
    <t>(248)807-5882</t>
  </si>
  <si>
    <t>(248)957-8994</t>
  </si>
  <si>
    <t>(248)613-0143</t>
  </si>
  <si>
    <t>(248)477-3894</t>
  </si>
  <si>
    <t>(248)854-4146</t>
  </si>
  <si>
    <t>45008 Turnberry</t>
  </si>
  <si>
    <t>(734)844-0519</t>
  </si>
  <si>
    <t>(248)960-6512</t>
  </si>
  <si>
    <t>(248)974-0327</t>
  </si>
  <si>
    <t>(248)514-7659</t>
  </si>
  <si>
    <t>(248)426-7227</t>
  </si>
  <si>
    <t>(248)473-4508</t>
  </si>
  <si>
    <t>(248)926-8425</t>
  </si>
  <si>
    <t>(248)926-8022</t>
  </si>
  <si>
    <t>(248)473-9428</t>
  </si>
  <si>
    <t>(248)436-2814</t>
  </si>
  <si>
    <t>(248)669-2863</t>
  </si>
  <si>
    <t>(734)334-6778</t>
  </si>
  <si>
    <t>(248)478-4709</t>
  </si>
  <si>
    <t>June</t>
  </si>
  <si>
    <t>(248)478-5133</t>
  </si>
  <si>
    <t>(248)661-0803</t>
  </si>
  <si>
    <t>Cherilyn</t>
  </si>
  <si>
    <t>18866 Milburn</t>
  </si>
  <si>
    <t>(248)579-6223</t>
  </si>
  <si>
    <t>(248)477-4428</t>
  </si>
  <si>
    <t>Northville</t>
  </si>
  <si>
    <t>(248)444-8223</t>
  </si>
  <si>
    <t>(248)432-6415</t>
  </si>
  <si>
    <t>(248)295-6060</t>
  </si>
  <si>
    <t>(248)363-7220</t>
  </si>
  <si>
    <t>(248)469-2636</t>
  </si>
  <si>
    <t>Carrie</t>
  </si>
  <si>
    <t>(248)324-1816</t>
  </si>
  <si>
    <t>(734)844-1678</t>
  </si>
  <si>
    <t>12203 Chesapeake Cir</t>
  </si>
  <si>
    <t>(248)535-2981</t>
  </si>
  <si>
    <t>(248)471-2691</t>
  </si>
  <si>
    <t>Kurt</t>
  </si>
  <si>
    <t>(248)489-9458</t>
  </si>
  <si>
    <t>Brenda</t>
  </si>
  <si>
    <t>(248)757-2257</t>
  </si>
  <si>
    <t>(248)538-4052</t>
  </si>
  <si>
    <t>4059 Garfield</t>
  </si>
  <si>
    <t>(734)502-6659</t>
  </si>
  <si>
    <t>(248)427-0236</t>
  </si>
  <si>
    <t>(248)840-0284</t>
  </si>
  <si>
    <t>(248)808-0776</t>
  </si>
  <si>
    <t>(248)444-0584</t>
  </si>
  <si>
    <t>(248)615-0470</t>
  </si>
  <si>
    <t>(248)926-0919</t>
  </si>
  <si>
    <t>(734)464-7258</t>
  </si>
  <si>
    <t>(248)755-2105</t>
  </si>
  <si>
    <t>Mike</t>
  </si>
  <si>
    <t>34356 Glouster Cir</t>
  </si>
  <si>
    <t>(517)282-0756</t>
  </si>
  <si>
    <t>(248)661-9973</t>
  </si>
  <si>
    <t>22805 Brookdale</t>
  </si>
  <si>
    <t>(248)888-9189</t>
  </si>
  <si>
    <t>(248)231-0099</t>
  </si>
  <si>
    <t>Christine</t>
  </si>
  <si>
    <t>(248)669-9004</t>
  </si>
  <si>
    <t>(248)661-6675</t>
  </si>
  <si>
    <t>ttf6626@sbcglobal.net</t>
  </si>
  <si>
    <t>(248)324-1839</t>
  </si>
  <si>
    <t>9054 Clubwood Dr</t>
  </si>
  <si>
    <t>(248)521-6250</t>
  </si>
  <si>
    <t>(248)462-2360</t>
  </si>
  <si>
    <t>wauldronk@hotmail.com</t>
  </si>
  <si>
    <t>(248)763-3074</t>
  </si>
  <si>
    <t>(248)669-3473</t>
  </si>
  <si>
    <t>(248)404-8237</t>
  </si>
  <si>
    <t>fwitsil@freepress.com</t>
  </si>
  <si>
    <t>Melissa</t>
  </si>
  <si>
    <t>(248)756-4981</t>
  </si>
  <si>
    <t>(248)820-9003</t>
  </si>
  <si>
    <t>(248)477-1464</t>
  </si>
  <si>
    <t>(248)486-3338</t>
  </si>
  <si>
    <t>salexan8@ford.com</t>
  </si>
  <si>
    <t>(248)996-7506</t>
  </si>
  <si>
    <t>Vickey</t>
  </si>
  <si>
    <t>(248)478-7683</t>
  </si>
  <si>
    <t>bbudgery@att.net</t>
  </si>
  <si>
    <t>Kathy</t>
  </si>
  <si>
    <t>248-760-2865</t>
  </si>
  <si>
    <t>(248)615-1523</t>
  </si>
  <si>
    <t>(248)880-5079</t>
  </si>
  <si>
    <t>Ellen</t>
  </si>
  <si>
    <t>(248)626-2099</t>
  </si>
  <si>
    <t>Sheri</t>
  </si>
  <si>
    <t>(248)788.3510</t>
  </si>
  <si>
    <t>(248)888-0146</t>
  </si>
  <si>
    <t>cgonzalez1@msn.com</t>
  </si>
  <si>
    <t>(248)661-6843</t>
  </si>
  <si>
    <t>lisahayes812@gmail.com</t>
  </si>
  <si>
    <t>(248)839-3699</t>
  </si>
  <si>
    <t>gregory.hooker@gm.com</t>
  </si>
  <si>
    <t>Renee</t>
  </si>
  <si>
    <t>(248)895-0215</t>
  </si>
  <si>
    <t>nklawendersr@gmail.com</t>
  </si>
  <si>
    <t>jklehm@comcast.net</t>
  </si>
  <si>
    <t>(248)756-8870</t>
  </si>
  <si>
    <t>(248)330-0091</t>
  </si>
  <si>
    <t>steven.koponen@farmington.k12.mi.us</t>
  </si>
  <si>
    <t>Jim</t>
  </si>
  <si>
    <t>(586)713-4366</t>
  </si>
  <si>
    <t>Jeannette</t>
  </si>
  <si>
    <t>malisow@sbcglobal.net</t>
  </si>
  <si>
    <t>Katie</t>
  </si>
  <si>
    <t>rsmclemore@aol.com</t>
  </si>
  <si>
    <t>(248)851-6046</t>
  </si>
  <si>
    <t>(248)626-1492</t>
  </si>
  <si>
    <t>Gloria</t>
  </si>
  <si>
    <t>(248)348-8514</t>
  </si>
  <si>
    <t>Deanna</t>
  </si>
  <si>
    <t>amcob@comcast.net</t>
  </si>
  <si>
    <t>Ann</t>
  </si>
  <si>
    <t>(248)363-5591</t>
  </si>
  <si>
    <t>pernickj@oakgov.com</t>
  </si>
  <si>
    <t>Kimberly</t>
  </si>
  <si>
    <t>petersx6@yahoo.com</t>
  </si>
  <si>
    <t>kristyn_pillitteri@hotmail.com</t>
  </si>
  <si>
    <t>(248)360-2626</t>
  </si>
  <si>
    <t>marypromine@earthlink.net</t>
  </si>
  <si>
    <t>Larry</t>
  </si>
  <si>
    <t>(248)489-5754</t>
  </si>
  <si>
    <t>FHFR436@hotmail.com</t>
  </si>
  <si>
    <t>(248)324-4480</t>
  </si>
  <si>
    <t>fsilvagi@gmail.com</t>
  </si>
  <si>
    <t>gsteven6@sbcglobal.net</t>
  </si>
  <si>
    <t>brian.r.ulmer@gmail.com</t>
  </si>
  <si>
    <t>Janette</t>
  </si>
  <si>
    <t>(248)462-1604</t>
  </si>
  <si>
    <t>Toni</t>
  </si>
  <si>
    <t>(248)752-2670</t>
  </si>
  <si>
    <t>wauldron@hotmail.com</t>
  </si>
  <si>
    <t>(248)471-2088</t>
  </si>
  <si>
    <t>Caprice</t>
  </si>
  <si>
    <t>(248)553-4374</t>
  </si>
  <si>
    <t>Cheryl</t>
  </si>
  <si>
    <t>(248)626-6948</t>
  </si>
  <si>
    <t>(248)442-0127</t>
  </si>
  <si>
    <t>Barb</t>
  </si>
  <si>
    <t>mwitsil@hotmail.com</t>
  </si>
  <si>
    <t>(248)669-1656</t>
  </si>
  <si>
    <t>Cindy</t>
  </si>
  <si>
    <t>(916)350-1288</t>
  </si>
  <si>
    <t xml:space="preserve">36875 Howard Rd </t>
  </si>
  <si>
    <t>Farmington Hills, MI 48331</t>
  </si>
  <si>
    <t xml:space="preserve">622 W. Marshall </t>
  </si>
  <si>
    <t>Ferndale, MI 48220</t>
  </si>
  <si>
    <t xml:space="preserve">34719 Bunker Hill </t>
  </si>
  <si>
    <t>Baker, John Paul</t>
  </si>
  <si>
    <t xml:space="preserve"> </t>
  </si>
  <si>
    <t xml:space="preserve">,  </t>
  </si>
  <si>
    <t xml:space="preserve"> 
 </t>
  </si>
  <si>
    <t xml:space="preserve">15737 Leona Dr </t>
  </si>
  <si>
    <t>Redford, MI 48239</t>
  </si>
  <si>
    <t xml:space="preserve">28441 Brandywine </t>
  </si>
  <si>
    <t>Farmington Hills, MI 48334</t>
  </si>
  <si>
    <t xml:space="preserve">443 Filmore St </t>
  </si>
  <si>
    <t>Canton, MI 48188</t>
  </si>
  <si>
    <t xml:space="preserve">Ryan Beehler
 </t>
  </si>
  <si>
    <t xml:space="preserve">34641 Princeton St </t>
  </si>
  <si>
    <t xml:space="preserve">21332 Parklane St </t>
  </si>
  <si>
    <t>Farmington Hills, MI 48335</t>
  </si>
  <si>
    <t xml:space="preserve">22218 Arbor Lane </t>
  </si>
  <si>
    <t>Farmington, MI 48336</t>
  </si>
  <si>
    <t xml:space="preserve">2105 Arbor Lane </t>
  </si>
  <si>
    <t>Wixom, MI 48393</t>
  </si>
  <si>
    <t xml:space="preserve">28113 Briar Hill </t>
  </si>
  <si>
    <t>Farmington Hills, MI 48336</t>
  </si>
  <si>
    <t xml:space="preserve">Honey Brown
 </t>
  </si>
  <si>
    <t xml:space="preserve">22811 Fox Creek </t>
  </si>
  <si>
    <t xml:space="preserve">21414 Whittington </t>
  </si>
  <si>
    <t>Carpenter Crawford, Nathan</t>
  </si>
  <si>
    <t xml:space="preserve">22095 W. Brandon </t>
  </si>
  <si>
    <t xml:space="preserve">2466 Yasmin </t>
  </si>
  <si>
    <t>Commerce Twp, MI 48382</t>
  </si>
  <si>
    <t>Demont, Lucas</t>
  </si>
  <si>
    <t xml:space="preserve">956 Lark Park </t>
  </si>
  <si>
    <t>Walled Lake, MI 48390</t>
  </si>
  <si>
    <t>Derocher, Jacob</t>
  </si>
  <si>
    <t xml:space="preserve">1364 Beverly </t>
  </si>
  <si>
    <t xml:space="preserve">23500 Middlebelt </t>
  </si>
  <si>
    <t xml:space="preserve">30756 Charleston Ct. </t>
  </si>
  <si>
    <t xml:space="preserve">29969 Pipers Lane </t>
  </si>
  <si>
    <t xml:space="preserve">Eric Exton
 </t>
  </si>
  <si>
    <t xml:space="preserve">34132 Oakland St </t>
  </si>
  <si>
    <t>Farmington, MI 48335</t>
  </si>
  <si>
    <t xml:space="preserve">501 Natures Cove Ct </t>
  </si>
  <si>
    <t xml:space="preserve">Carlos Gonzalez
 </t>
  </si>
  <si>
    <t>Gonzalez, Fernando</t>
  </si>
  <si>
    <t xml:space="preserve">1217 Sigma Road </t>
  </si>
  <si>
    <t xml:space="preserve">28060 Thornybrae Court </t>
  </si>
  <si>
    <t xml:space="preserve">25423 Skye Dr. </t>
  </si>
  <si>
    <t xml:space="preserve">21107 Oxford </t>
  </si>
  <si>
    <t xml:space="preserve">26051 Old Homestead </t>
  </si>
  <si>
    <t xml:space="preserve">1900 Blue Stone Ln </t>
  </si>
  <si>
    <t>Commerce Twp, MI 48390</t>
  </si>
  <si>
    <t xml:space="preserve">26583 HollyHill </t>
  </si>
  <si>
    <t xml:space="preserve">60618 Mary Lane </t>
  </si>
  <si>
    <t>South Lyon, MI 48178</t>
  </si>
  <si>
    <t xml:space="preserve">35676 Congress </t>
  </si>
  <si>
    <t>Hull, TJ</t>
  </si>
  <si>
    <t xml:space="preserve">25617 Skye Drive </t>
  </si>
  <si>
    <t xml:space="preserve">Thomas Hull
 </t>
  </si>
  <si>
    <t xml:space="preserve">28164 Wildwood Trail </t>
  </si>
  <si>
    <t xml:space="preserve">36652 Saxony </t>
  </si>
  <si>
    <t xml:space="preserve">33854 Harlan </t>
  </si>
  <si>
    <t xml:space="preserve">28111 Gettysburg </t>
  </si>
  <si>
    <t xml:space="preserve">Michael Kent
 </t>
  </si>
  <si>
    <t>Kidder, Zachary</t>
  </si>
  <si>
    <t xml:space="preserve">1486 Russ Roy Court </t>
  </si>
  <si>
    <t>White Lake, MI 48383</t>
  </si>
  <si>
    <t xml:space="preserve">Carolyn Kidder
 </t>
  </si>
  <si>
    <t xml:space="preserve">21799 Cass St </t>
  </si>
  <si>
    <t xml:space="preserve">860 Drakeshire Dr. </t>
  </si>
  <si>
    <t xml:space="preserve">22973 Mayfield Av </t>
  </si>
  <si>
    <t xml:space="preserve">35510 Bridlepath Lane </t>
  </si>
  <si>
    <t>Lavake, Bryan</t>
  </si>
  <si>
    <t xml:space="preserve">35185 Smithfield </t>
  </si>
  <si>
    <t>Lemense, Ryan</t>
  </si>
  <si>
    <t xml:space="preserve">23914 Farmington Rd. </t>
  </si>
  <si>
    <t xml:space="preserve">6326 Branford Dr. </t>
  </si>
  <si>
    <t>West Bloomfield, MI 48322</t>
  </si>
  <si>
    <t xml:space="preserve">5524 N Piccadilly </t>
  </si>
  <si>
    <t>West Bloombfield, MI 48322</t>
  </si>
  <si>
    <t xml:space="preserve">1698 Bolton </t>
  </si>
  <si>
    <t xml:space="preserve">837 Brushwood </t>
  </si>
  <si>
    <t>Wolverine Lake, MI 48390</t>
  </si>
  <si>
    <t xml:space="preserve">Lisa McDaniel
 </t>
  </si>
  <si>
    <t>25014 Independence Dr APT 9305</t>
  </si>
  <si>
    <t xml:space="preserve">29230 Sunridge </t>
  </si>
  <si>
    <t xml:space="preserve">31837 Marklawn </t>
  </si>
  <si>
    <t xml:space="preserve">31648 Folkstone Drive </t>
  </si>
  <si>
    <t xml:space="preserve">30038 W. 12 Mile Rd #41 </t>
  </si>
  <si>
    <t xml:space="preserve">45008 Turnberry </t>
  </si>
  <si>
    <t xml:space="preserve">Ping Xu
 </t>
  </si>
  <si>
    <t xml:space="preserve">2214 White Pine </t>
  </si>
  <si>
    <t xml:space="preserve">2505 Yasmin Dr </t>
  </si>
  <si>
    <t xml:space="preserve">28161 Grand Duke Drive </t>
  </si>
  <si>
    <t xml:space="preserve">35979 Castlemeadow Dr </t>
  </si>
  <si>
    <t xml:space="preserve">33833 Harlan Drive </t>
  </si>
  <si>
    <t xml:space="preserve">1107 Beechnut Drive </t>
  </si>
  <si>
    <t>OBoyle, Andrew</t>
  </si>
  <si>
    <t xml:space="preserve">1899 West Ridge Dr. </t>
  </si>
  <si>
    <t>Commerce Twp., MI 48390</t>
  </si>
  <si>
    <t xml:space="preserve">36243 Smithfield </t>
  </si>
  <si>
    <t xml:space="preserve">27424 Rosewood Ct </t>
  </si>
  <si>
    <t xml:space="preserve">9055 Clubwood </t>
  </si>
  <si>
    <t xml:space="preserve">30407 Five Mile Rd </t>
  </si>
  <si>
    <t>Livonia, MI 18154</t>
  </si>
  <si>
    <t xml:space="preserve">Derek Perry
 </t>
  </si>
  <si>
    <t xml:space="preserve">26400 Meadowview Dr. </t>
  </si>
  <si>
    <t xml:space="preserve">33209 Oaklnd </t>
  </si>
  <si>
    <t xml:space="preserve">7216 Hidden Creek Ct. </t>
  </si>
  <si>
    <t>Pillittiri, Bryson</t>
  </si>
  <si>
    <t xml:space="preserve">18866 Milburn </t>
  </si>
  <si>
    <t>Livonia, MI 48152</t>
  </si>
  <si>
    <t>Michael Pillitteri
Kristyn Pillitteri</t>
  </si>
  <si>
    <t>Pinnamaraju, Sajan</t>
  </si>
  <si>
    <t xml:space="preserve">36851 Blanchard Blvd Apt 202 </t>
  </si>
  <si>
    <t xml:space="preserve">350 Debra Ln </t>
  </si>
  <si>
    <t>Northville, MI 48167</t>
  </si>
  <si>
    <t>31870 Kingswood Lane Apt 703</t>
  </si>
  <si>
    <t xml:space="preserve">2436 Woodlawn </t>
  </si>
  <si>
    <t>Wolverine Lk, MI 48390</t>
  </si>
  <si>
    <t xml:space="preserve">562 Dawson Rdr </t>
  </si>
  <si>
    <t>Milford, MI 48381</t>
  </si>
  <si>
    <t xml:space="preserve">33614 Grand River Ave </t>
  </si>
  <si>
    <t xml:space="preserve">29257 Shenandoah </t>
  </si>
  <si>
    <t xml:space="preserve">43651 Cherrywood Ln </t>
  </si>
  <si>
    <t xml:space="preserve">Thirvnavakkaras Samynathan
 </t>
  </si>
  <si>
    <t>Sawasky, Nikolai</t>
  </si>
  <si>
    <t xml:space="preserve">12203 Chesapeake Cir </t>
  </si>
  <si>
    <t xml:space="preserve">Serenity Brain
 </t>
  </si>
  <si>
    <t xml:space="preserve">37730 Wendy Lee </t>
  </si>
  <si>
    <t xml:space="preserve">28432 Westerleigh </t>
  </si>
  <si>
    <t xml:space="preserve">6525 Heritage </t>
  </si>
  <si>
    <t xml:space="preserve">30507 Burbank St. </t>
  </si>
  <si>
    <t xml:space="preserve">Rahul Sharma
 </t>
  </si>
  <si>
    <t xml:space="preserve">4059 Garfield </t>
  </si>
  <si>
    <t>Wayne, MI 48184</t>
  </si>
  <si>
    <t xml:space="preserve">Jill Shork
 </t>
  </si>
  <si>
    <t xml:space="preserve">25061 Power Rd </t>
  </si>
  <si>
    <t xml:space="preserve">28897 Augusta </t>
  </si>
  <si>
    <t>27598 E. Echo Valley #246</t>
  </si>
  <si>
    <t xml:space="preserve">34457 Oakland </t>
  </si>
  <si>
    <t xml:space="preserve">25109 Westmoreland Dr </t>
  </si>
  <si>
    <t xml:space="preserve">Ryan Skaff
 </t>
  </si>
  <si>
    <t xml:space="preserve">29317 Whistler Drive </t>
  </si>
  <si>
    <t>Novi, MI 48377</t>
  </si>
  <si>
    <t xml:space="preserve">Janine Smith
 </t>
  </si>
  <si>
    <t xml:space="preserve">14833 Bassett St. </t>
  </si>
  <si>
    <t>Livonia, MI 48154</t>
  </si>
  <si>
    <t xml:space="preserve">29570 Gilchrest </t>
  </si>
  <si>
    <t xml:space="preserve">34356 Glouster Cir </t>
  </si>
  <si>
    <t xml:space="preserve">Timothy Swafford
 </t>
  </si>
  <si>
    <t xml:space="preserve">31215 Applewood Ln. </t>
  </si>
  <si>
    <t xml:space="preserve">22805 Brookdale </t>
  </si>
  <si>
    <t xml:space="preserve">Alexander Thomson
 </t>
  </si>
  <si>
    <t xml:space="preserve">7423 Muerdale </t>
  </si>
  <si>
    <t xml:space="preserve">Christine Tornton
 </t>
  </si>
  <si>
    <t xml:space="preserve">30512 Bristol Circle Ct </t>
  </si>
  <si>
    <t xml:space="preserve">6626 Leytonstone </t>
  </si>
  <si>
    <t xml:space="preserve">32348 Baintree Road </t>
  </si>
  <si>
    <t>Farmington, MI 48334</t>
  </si>
  <si>
    <t>Turkmani, Hanna</t>
  </si>
  <si>
    <t xml:space="preserve">9054 Clubwood Dr </t>
  </si>
  <si>
    <t>Commerce, MI 48390</t>
  </si>
  <si>
    <t xml:space="preserve">Brian Ulmer
 </t>
  </si>
  <si>
    <t xml:space="preserve">32381 Tareyton Street </t>
  </si>
  <si>
    <t xml:space="preserve">24622 Adams Ct. #208 </t>
  </si>
  <si>
    <t xml:space="preserve">1875 Greenmeadow Dr </t>
  </si>
  <si>
    <t xml:space="preserve">19 Devonshire Road </t>
  </si>
  <si>
    <t>Pleasant Ridge, MI 48069</t>
  </si>
  <si>
    <t xml:space="preserve">23930 Creekside </t>
  </si>
  <si>
    <t xml:space="preserve">25201 Bridle Path Ln </t>
  </si>
  <si>
    <t xml:space="preserve">Adults, </t>
  </si>
  <si>
    <t xml:space="preserve">23017 Willowbrook Dr. </t>
  </si>
  <si>
    <t xml:space="preserve">Yes 
 </t>
  </si>
  <si>
    <t>Al-Dairy, Chad</t>
  </si>
  <si>
    <t xml:space="preserve">52548 Caddy Ln </t>
  </si>
  <si>
    <t>Alexander, Jennifer</t>
  </si>
  <si>
    <t>Alexander, Shawn</t>
  </si>
  <si>
    <t>Andrew, Sr., Brian</t>
  </si>
  <si>
    <t xml:space="preserve">21580 Power </t>
  </si>
  <si>
    <t xml:space="preserve">Yes (248) 815-7561
 </t>
  </si>
  <si>
    <t>Brown, Thomas</t>
  </si>
  <si>
    <t xml:space="preserve">32595 11 Mile Rd </t>
  </si>
  <si>
    <t xml:space="preserve">Yes (248) 498-2813
 </t>
  </si>
  <si>
    <t xml:space="preserve">Yes (313) 805-6591
 </t>
  </si>
  <si>
    <t>DeMont, Chris</t>
  </si>
  <si>
    <t xml:space="preserve">Yes (248) 770-9000
 </t>
  </si>
  <si>
    <t>Dowds, Dawn</t>
  </si>
  <si>
    <t xml:space="preserve">31197 Folsom Rd </t>
  </si>
  <si>
    <t xml:space="preserve">Yes 248-858-1271
 </t>
  </si>
  <si>
    <t xml:space="preserve">23690 Whittaker </t>
  </si>
  <si>
    <t xml:space="preserve">Yes (248) 548-5249
 </t>
  </si>
  <si>
    <t>Ely, Chris</t>
  </si>
  <si>
    <t xml:space="preserve">21222 Larkspur St </t>
  </si>
  <si>
    <t>Ely, Jeff</t>
  </si>
  <si>
    <t>Exton, Eric</t>
  </si>
  <si>
    <t>Fernquist, Dave</t>
  </si>
  <si>
    <t xml:space="preserve">5565 Pembury Ln </t>
  </si>
  <si>
    <t xml:space="preserve">Yes (248) 626-2000
 </t>
  </si>
  <si>
    <t>Fishman, Charles</t>
  </si>
  <si>
    <t xml:space="preserve">35055 Quaker Way </t>
  </si>
  <si>
    <t>Farmington Hls, MI 48331</t>
  </si>
  <si>
    <t xml:space="preserve">Yes (586) 978-0044
 </t>
  </si>
  <si>
    <t>Fuller, Rick</t>
  </si>
  <si>
    <t xml:space="preserve">26083 Plesant Vally </t>
  </si>
  <si>
    <t xml:space="preserve">Yes (248) 840-6926
 </t>
  </si>
  <si>
    <t>Hales, David</t>
  </si>
  <si>
    <t xml:space="preserve">Yes (734) 334-1311
 </t>
  </si>
  <si>
    <t xml:space="preserve">30061 White Hall Dr. </t>
  </si>
  <si>
    <t>Hansen, Mark</t>
  </si>
  <si>
    <t xml:space="preserve">Yes (313) 805-2773
 </t>
  </si>
  <si>
    <t>Hayes, Lisa</t>
  </si>
  <si>
    <t xml:space="preserve">Yes (248) 597-3626
 </t>
  </si>
  <si>
    <t>Hodge, Rachel</t>
  </si>
  <si>
    <t xml:space="preserve">26583 Holly Hill </t>
  </si>
  <si>
    <t>Hooker, Greg</t>
  </si>
  <si>
    <t xml:space="preserve">Yes (586) 575-3620
 </t>
  </si>
  <si>
    <t xml:space="preserve">Yes (248) 804-0499
 </t>
  </si>
  <si>
    <t xml:space="preserve">5215 Forestdale Ct. </t>
  </si>
  <si>
    <t>Jiang, David</t>
  </si>
  <si>
    <t>Klawender, Norm</t>
  </si>
  <si>
    <t>Klehm Sr, John</t>
  </si>
  <si>
    <t xml:space="preserve">Yes (248) 318-6151
 </t>
  </si>
  <si>
    <t>Knie, Claire</t>
  </si>
  <si>
    <t xml:space="preserve">33810 Longwood </t>
  </si>
  <si>
    <t>Knie, Constance</t>
  </si>
  <si>
    <t xml:space="preserve">32306 Baintree </t>
  </si>
  <si>
    <t>Koh, John</t>
  </si>
  <si>
    <t xml:space="preserve">Yes (248) 334-4906
 </t>
  </si>
  <si>
    <t>Koponen, Steven</t>
  </si>
  <si>
    <t xml:space="preserve">Yes (248) 426-5214
 </t>
  </si>
  <si>
    <t xml:space="preserve">Yes (248) 888-0206
 </t>
  </si>
  <si>
    <t>Larsen, Jim</t>
  </si>
  <si>
    <t xml:space="preserve">21730 Cass St. </t>
  </si>
  <si>
    <t>Larsen, Mary</t>
  </si>
  <si>
    <t xml:space="preserve">Yes (248) 489-3819
 </t>
  </si>
  <si>
    <t>LeMense, Thomas</t>
  </si>
  <si>
    <t xml:space="preserve">Yes (734) 779-5067
 </t>
  </si>
  <si>
    <t xml:space="preserve">Yes (734) 946-2253
 </t>
  </si>
  <si>
    <t>Libcke, Robert</t>
  </si>
  <si>
    <t>Malisow, Art</t>
  </si>
  <si>
    <t xml:space="preserve">Yes (248) 538-1800
 </t>
  </si>
  <si>
    <t>McLemore, Raymond</t>
  </si>
  <si>
    <t xml:space="preserve">Yes (313) 727-2012
 </t>
  </si>
  <si>
    <t>Meier, Werner</t>
  </si>
  <si>
    <t xml:space="preserve">29200 Westmont Ct </t>
  </si>
  <si>
    <t xml:space="preserve">Yes (248) 583-0594
 </t>
  </si>
  <si>
    <t xml:space="preserve">5518 Normanhurst </t>
  </si>
  <si>
    <t>Nazaroff, Norman</t>
  </si>
  <si>
    <t xml:space="preserve">28400 Meadowbrook </t>
  </si>
  <si>
    <t xml:space="preserve">Yes (248) 344-1636
 </t>
  </si>
  <si>
    <t>Nowicki, Dean</t>
  </si>
  <si>
    <t xml:space="preserve">Yes (313) 805-4743
 </t>
  </si>
  <si>
    <t>O'Boyle, Jeffrey</t>
  </si>
  <si>
    <t>Perlman, Peter</t>
  </si>
  <si>
    <t xml:space="preserve">3180 Park Forest Dr. </t>
  </si>
  <si>
    <t>West Bloomfield, MI 48324</t>
  </si>
  <si>
    <t xml:space="preserve">Yes (248) 668-5800
 </t>
  </si>
  <si>
    <t>Pernick, Jason</t>
  </si>
  <si>
    <t xml:space="preserve">Yes (248) 858-0656
 </t>
  </si>
  <si>
    <t>Peters, Michael</t>
  </si>
  <si>
    <t xml:space="preserve">Yes (248) 994-2743
 </t>
  </si>
  <si>
    <t>Phillabaum, Mark</t>
  </si>
  <si>
    <t xml:space="preserve">Yes (313) 390-1798
 </t>
  </si>
  <si>
    <t>Pillitteri, Kristyn</t>
  </si>
  <si>
    <t>Radford, Tom K</t>
  </si>
  <si>
    <t xml:space="preserve">6989 Woodview Ct </t>
  </si>
  <si>
    <t>Radford, T-Rad</t>
  </si>
  <si>
    <t>Robichaud, Marc</t>
  </si>
  <si>
    <t xml:space="preserve">6371 Willow Rd </t>
  </si>
  <si>
    <t xml:space="preserve">Yes (248) 960-3737
 </t>
  </si>
  <si>
    <t>Romine, Mary</t>
  </si>
  <si>
    <t xml:space="preserve">28316 Kendallwood </t>
  </si>
  <si>
    <t>Schultz, Mike</t>
  </si>
  <si>
    <t xml:space="preserve">Yes (248) 349-4500
 </t>
  </si>
  <si>
    <t xml:space="preserve">27870 Copper Creek Ln </t>
  </si>
  <si>
    <t>Silvagi, Matthew</t>
  </si>
  <si>
    <t>Stevens, Gregory</t>
  </si>
  <si>
    <t xml:space="preserve">Yes (313) 805-7166
 </t>
  </si>
  <si>
    <t>Sturm, Mike</t>
  </si>
  <si>
    <t xml:space="preserve">Yes (248) 755-2105
 </t>
  </si>
  <si>
    <t>Ulmer, Brian</t>
  </si>
  <si>
    <t xml:space="preserve">Yes (248) 668-2676
 </t>
  </si>
  <si>
    <t>Unick, Dean</t>
  </si>
  <si>
    <t xml:space="preserve">2484 Fordham </t>
  </si>
  <si>
    <t>Keego Harbor, MI 48320</t>
  </si>
  <si>
    <t>Vandeveer, Tom</t>
  </si>
  <si>
    <t xml:space="preserve">22655 Brookdale St </t>
  </si>
  <si>
    <t xml:space="preserve">Yes (469) 236-2402
 </t>
  </si>
  <si>
    <t xml:space="preserve">Yes (248) 430-4015
 </t>
  </si>
  <si>
    <t xml:space="preserve">23950 Fairview Street </t>
  </si>
  <si>
    <t xml:space="preserve">Yes (313) 805-6922
 </t>
  </si>
  <si>
    <t>Wernette, Chris</t>
  </si>
  <si>
    <t xml:space="preserve">27962 Gaines Mill </t>
  </si>
  <si>
    <t>Wernette, Gerald</t>
  </si>
  <si>
    <t xml:space="preserve">Yes (248) 293-7085
 </t>
  </si>
  <si>
    <t>Williams, Chuck</t>
  </si>
  <si>
    <t xml:space="preserve">32936 Hargrove Ct </t>
  </si>
  <si>
    <t xml:space="preserve">32936 Hargrove Ct. </t>
  </si>
  <si>
    <t xml:space="preserve">Yes (248) 932-3390
 </t>
  </si>
  <si>
    <t xml:space="preserve">25834 Livingston Circle </t>
  </si>
  <si>
    <t>Witsil, Frank</t>
  </si>
  <si>
    <t>Witsil, Melissa</t>
  </si>
  <si>
    <t>Ziegelman, Daryl</t>
  </si>
  <si>
    <t xml:space="preserve">1449 Lakeside Ct. </t>
  </si>
  <si>
    <t xml:space="preserve">Yes (248) 615-4646
 </t>
  </si>
  <si>
    <t>Ziemba, Stephen</t>
  </si>
  <si>
    <t xml:space="preserve">41606 Haggerty Woods Ct </t>
  </si>
  <si>
    <t xml:space="preserve">Canton, MI </t>
  </si>
  <si>
    <t>CC</t>
  </si>
  <si>
    <t>?</t>
  </si>
  <si>
    <t>DRIVE 2</t>
  </si>
  <si>
    <t>Event Name</t>
  </si>
  <si>
    <t>Start Date</t>
  </si>
  <si>
    <t>End Date</t>
  </si>
  <si>
    <t>Registration Number</t>
  </si>
  <si>
    <t>Registered By First Name</t>
  </si>
  <si>
    <t>Registered By Last Name</t>
  </si>
  <si>
    <t>Registered By Address</t>
  </si>
  <si>
    <t>Registered By City</t>
  </si>
  <si>
    <t>Registered By State</t>
  </si>
  <si>
    <t>Registered By Postal Code</t>
  </si>
  <si>
    <t>Registered By Phone</t>
  </si>
  <si>
    <t>Registered By Email</t>
  </si>
  <si>
    <t>Registration Date/Time</t>
  </si>
  <si>
    <t>Effective Date</t>
  </si>
  <si>
    <t>Registration Cost</t>
  </si>
  <si>
    <t>Amount Of Discount</t>
  </si>
  <si>
    <t>Amount Of Tax</t>
  </si>
  <si>
    <t>Total Amount Paid</t>
  </si>
  <si>
    <t>Registrant Cost</t>
  </si>
  <si>
    <t>Registered</t>
  </si>
  <si>
    <t>Waitlisted</t>
  </si>
  <si>
    <t>Attended</t>
  </si>
  <si>
    <t>First Name</t>
  </si>
  <si>
    <t>Last Name</t>
  </si>
  <si>
    <t>Telephone</t>
  </si>
  <si>
    <t>Address</t>
  </si>
  <si>
    <t>City</t>
  </si>
  <si>
    <t>State</t>
  </si>
  <si>
    <t>Postal Code</t>
  </si>
  <si>
    <t>Country</t>
  </si>
  <si>
    <t>Telephone 2</t>
  </si>
  <si>
    <t>Fax</t>
  </si>
  <si>
    <t>Parents</t>
  </si>
  <si>
    <t>Email 2</t>
  </si>
  <si>
    <t>Title</t>
  </si>
  <si>
    <t>Suffix</t>
  </si>
  <si>
    <t>Gender</t>
  </si>
  <si>
    <t>Training 1</t>
  </si>
  <si>
    <t>Training 2</t>
  </si>
  <si>
    <t>Generic 1</t>
  </si>
  <si>
    <t>Generic 2</t>
  </si>
  <si>
    <t>susanksimms@gmail.com</t>
  </si>
  <si>
    <t>179 Youth</t>
  </si>
  <si>
    <t>248 763 8277</t>
  </si>
  <si>
    <t>US</t>
  </si>
  <si>
    <t>734-564-0944</t>
  </si>
  <si>
    <t>179 Adult</t>
  </si>
  <si>
    <t>248-624-9794</t>
  </si>
  <si>
    <t>jbudgery@att.net</t>
  </si>
  <si>
    <t>248-508-7328</t>
  </si>
  <si>
    <t>carrie.richards12@gmail.com</t>
  </si>
  <si>
    <t>damock14@gmail.com</t>
  </si>
  <si>
    <t>248-661-5597</t>
  </si>
  <si>
    <t>248-820-9003</t>
  </si>
  <si>
    <t>LZerbonia@sbcglobal.net</t>
  </si>
  <si>
    <t>fhfr436@hotmail.com</t>
  </si>
  <si>
    <t>Gagnon_jill@yahoo.com</t>
  </si>
  <si>
    <t>248-324-1816</t>
  </si>
  <si>
    <t>larryromine@mi.rr.com</t>
  </si>
  <si>
    <t>734-560-1810</t>
  </si>
  <si>
    <t>timswafford@yahoo.com</t>
  </si>
  <si>
    <t>smiryala@aol.com</t>
  </si>
  <si>
    <t>248-295-6060</t>
  </si>
  <si>
    <t>Scouting172@Gmail.com</t>
  </si>
  <si>
    <t>alec_thomson@hotmail.com</t>
  </si>
  <si>
    <t>248-756-4981</t>
  </si>
  <si>
    <t>graysonyandora@gmail.com</t>
  </si>
  <si>
    <t>carrizales1998@sbcglobal.net</t>
  </si>
  <si>
    <t>28-714-9427</t>
  </si>
  <si>
    <t>248-478-4709</t>
  </si>
  <si>
    <t>248-755-2105</t>
  </si>
  <si>
    <t>Pingpingxu@yahoo.com</t>
  </si>
  <si>
    <t>pitaboy28@gmail.com</t>
  </si>
  <si>
    <t>248-568-0302</t>
  </si>
  <si>
    <t>jdsmith74@sbcglobal.net</t>
  </si>
  <si>
    <t>bmuraco@yahoo.com</t>
  </si>
  <si>
    <t>markusmicha071603@gmail.com</t>
  </si>
  <si>
    <t>248-231-1871</t>
  </si>
  <si>
    <t>kwillis963@gmail.com</t>
  </si>
  <si>
    <t>miranda.webster@gmail.com</t>
  </si>
  <si>
    <t xml:space="preserve">Drive to Camp: kevin Kyles
</t>
  </si>
  <si>
    <t>YYSim</t>
  </si>
  <si>
    <t>Needs doubleknot login id</t>
  </si>
  <si>
    <t>Could use ride from home (Ulmer, Pernick, Willis, DeRocher)</t>
  </si>
  <si>
    <t>Has Ride (Kyles)</t>
  </si>
  <si>
    <t>vibindesignz@gmail.com</t>
  </si>
  <si>
    <t>35165 Drakeshire PL FH 48335</t>
  </si>
  <si>
    <t>NOT GOING</t>
  </si>
  <si>
    <t>jarnac12@yahoo.com</t>
  </si>
  <si>
    <t>kns.eagle@att.net</t>
  </si>
  <si>
    <t>mike.j.bloomfield@gmail.com</t>
  </si>
  <si>
    <t>hjbaker95@gmail.com</t>
  </si>
  <si>
    <t>248-505-6615</t>
  </si>
  <si>
    <t>248-478-5133</t>
  </si>
  <si>
    <t>AFPeterson@earthlink.net</t>
  </si>
  <si>
    <t xml:space="preserve">Kristina Eagle, kns.eagle@att.net
 </t>
  </si>
  <si>
    <t xml:space="preserve">3621 walnut lake rd. </t>
  </si>
  <si>
    <t>West bloomfield. 48323</t>
  </si>
  <si>
    <t>cynthia.miller@ally.com</t>
  </si>
  <si>
    <t>25617 Skye Dr</t>
  </si>
  <si>
    <t>koutawataru1@gmail.com</t>
  </si>
  <si>
    <t>jillshork@hotmail.com</t>
  </si>
  <si>
    <t>sandy.grinsell@gm.com</t>
  </si>
  <si>
    <t>Hull, Justin</t>
  </si>
  <si>
    <t>Snakes</t>
  </si>
  <si>
    <t>Rams</t>
  </si>
  <si>
    <t>Wolves</t>
  </si>
  <si>
    <t>ederocher@aristeo.com</t>
  </si>
  <si>
    <t>Horiguchi, Kouta</t>
  </si>
  <si>
    <t>sjdemont@gmail.com</t>
  </si>
  <si>
    <t>Potato Hawks</t>
  </si>
  <si>
    <t>Beehler, Max</t>
  </si>
  <si>
    <t>ap_benjamin@yahoo.com</t>
  </si>
  <si>
    <t>aug1947_15@yahoo.com</t>
  </si>
  <si>
    <t>noza8181@gmail.com</t>
  </si>
  <si>
    <t>diannalrose01@gmail.com</t>
  </si>
  <si>
    <t>Gafarov, Daniel</t>
  </si>
  <si>
    <t>Rose, Matthew</t>
  </si>
  <si>
    <t>Eagle, Andrew</t>
  </si>
  <si>
    <t>Garlinghouse, Michael</t>
  </si>
  <si>
    <t>Schilke, Ray</t>
  </si>
  <si>
    <t>DRIVE 3</t>
  </si>
  <si>
    <t>dschilke@mi.rr.com</t>
  </si>
  <si>
    <t>mannysingla@gmail.com</t>
  </si>
  <si>
    <t>dan@danfire.com</t>
  </si>
  <si>
    <t>jennmilton33@gmail.com</t>
  </si>
  <si>
    <t>Singla, Krish</t>
  </si>
  <si>
    <t>Has Ride (Family)</t>
  </si>
  <si>
    <t>Baca, Diego</t>
  </si>
  <si>
    <t>heather@coveredroad.com</t>
  </si>
  <si>
    <t>mrsbloomfield@hotmail.com</t>
  </si>
  <si>
    <t>carrizaus1998@sbcglobal.net</t>
  </si>
  <si>
    <t>Twomanyboys@att.net</t>
  </si>
  <si>
    <t>GAGNON_JILL@YAHOO.COM</t>
  </si>
  <si>
    <t>Parent1 Email</t>
  </si>
  <si>
    <t>hammerclan@sbcglobal.net</t>
  </si>
  <si>
    <t>karen.hill@bms.com</t>
  </si>
  <si>
    <t>margaretpcc@gmail.com</t>
  </si>
  <si>
    <t>marquelhowell@att.net</t>
  </si>
  <si>
    <t>joemansmama@gmail.com</t>
  </si>
  <si>
    <t>cpennin1@yahoo.com</t>
  </si>
  <si>
    <t>afpeterson@earthlink.net</t>
  </si>
  <si>
    <t>brainser@yahoo.com</t>
  </si>
  <si>
    <t>Brendaschultz@earthlink.net</t>
  </si>
  <si>
    <t>viceL6@yahoo.com</t>
  </si>
  <si>
    <t>myandora@mi.rr.com</t>
  </si>
  <si>
    <t>lzerbonia@sbcglobal.net</t>
  </si>
  <si>
    <t>Parent2 Email</t>
  </si>
  <si>
    <t>Home Address</t>
  </si>
  <si>
    <t>Ferndale  MI  48220</t>
  </si>
  <si>
    <t>brianbaker@coveredroad.com</t>
  </si>
  <si>
    <t>Farmington Hills  MI  48331</t>
  </si>
  <si>
    <t>Canton  MI  48188</t>
  </si>
  <si>
    <t>martybeem1@yahoo.com</t>
  </si>
  <si>
    <t>mike.bilson860@gmail.com</t>
  </si>
  <si>
    <t>Farmington Hills  MI  48335</t>
  </si>
  <si>
    <t xml:space="preserve">Bloomfield, Michael (Scott) </t>
  </si>
  <si>
    <t>Farmington  MI  48336</t>
  </si>
  <si>
    <t>Farmington Hills  MI  48336</t>
  </si>
  <si>
    <t>designgrasvitas@hotmail.com</t>
  </si>
  <si>
    <t>Commerce Twp  MI  48382</t>
  </si>
  <si>
    <t>Walled Lake  MI  48390</t>
  </si>
  <si>
    <t>23500 Middlebelt Road</t>
  </si>
  <si>
    <t>Farmington Hills  MI  48334</t>
  </si>
  <si>
    <t>32050 Grand River</t>
  </si>
  <si>
    <t>jeremy_gagnon@yahoo.com</t>
  </si>
  <si>
    <t>Farmington  MI  48335</t>
  </si>
  <si>
    <t>Ganesan, Roshan</t>
  </si>
  <si>
    <t>mgsrini1@yahoo.com</t>
  </si>
  <si>
    <t>29314 Stillwater</t>
  </si>
  <si>
    <t>ajg3-deb@comcast.net</t>
  </si>
  <si>
    <t>3172 Thimbleberry</t>
  </si>
  <si>
    <t>Wixom  MI  48393</t>
  </si>
  <si>
    <t>bgrins404@earthlink.net</t>
  </si>
  <si>
    <t>Commerce Twp  MI  48390</t>
  </si>
  <si>
    <t>fred@pccomplete.com</t>
  </si>
  <si>
    <t xml:space="preserve">Hooker, Joshua (Josh) </t>
  </si>
  <si>
    <t>South Lyon  MI  48178</t>
  </si>
  <si>
    <t>41390 Clinton Dr.</t>
  </si>
  <si>
    <t>Novi  MI  48377</t>
  </si>
  <si>
    <t>todd-howell@att.net</t>
  </si>
  <si>
    <t xml:space="preserve">Hull, Thomas (TJ) </t>
  </si>
  <si>
    <t xml:space="preserve">Kent, Zoe (Zaine) </t>
  </si>
  <si>
    <t>mkent1234@yahoo.com</t>
  </si>
  <si>
    <t>Klawender, Norman JR</t>
  </si>
  <si>
    <t xml:space="preserve">Koponen, Viitaliiy (Vitaliy) </t>
  </si>
  <si>
    <t>bethaleon@sbcglobal.net</t>
  </si>
  <si>
    <t>West Bloomfield  MI  48322</t>
  </si>
  <si>
    <t>emicha@livoniapublicschools.org</t>
  </si>
  <si>
    <t>rmilton91@gmail.com</t>
  </si>
  <si>
    <t>30074 Willow Ct.</t>
  </si>
  <si>
    <t>pingpingxu@yahoo.com</t>
  </si>
  <si>
    <t>cvsrxian@yahoo.com</t>
  </si>
  <si>
    <t>Commerce Twp.  MI  48390</t>
  </si>
  <si>
    <t>dglsjptrsn@earthlink.net</t>
  </si>
  <si>
    <t xml:space="preserve">Phillips, Cameron (Cam) </t>
  </si>
  <si>
    <t>30048 Fernhill</t>
  </si>
  <si>
    <t>m.pillitteri@mac.com</t>
  </si>
  <si>
    <t>Livonia  MI  48152</t>
  </si>
  <si>
    <t>satishp@rocketmail.com</t>
  </si>
  <si>
    <t>aprogar3@gmail.com</t>
  </si>
  <si>
    <t>Wolverine Lk  MI  48390</t>
  </si>
  <si>
    <t>Rodrigues, Francisco</t>
  </si>
  <si>
    <t>rosemilli@hotmail.com</t>
  </si>
  <si>
    <t>24702 Independence Dr</t>
  </si>
  <si>
    <t>35975 King Eward</t>
  </si>
  <si>
    <t>Sahasrabuddhe, Vyom</t>
  </si>
  <si>
    <t>pallavi26@gmail.com</t>
  </si>
  <si>
    <t>23009 Glenmoor Heights</t>
  </si>
  <si>
    <t>32492 Shady Ridge Dr</t>
  </si>
  <si>
    <t>eric.shaffer@us.army.mil</t>
  </si>
  <si>
    <t>Wayne  MI  48184</t>
  </si>
  <si>
    <t>g20vi@yahoo.com</t>
  </si>
  <si>
    <t>berniejsimms@gmail.com</t>
  </si>
  <si>
    <t>3467 Winchester Rd</t>
  </si>
  <si>
    <t>Livonia  MI  48154</t>
  </si>
  <si>
    <t>tbtsadik@gmail.com</t>
  </si>
  <si>
    <t>btryon@williams-int.com</t>
  </si>
  <si>
    <t>Commerce  MI  48390</t>
  </si>
  <si>
    <t xml:space="preserve">Witsil, Tahei (Daniel) </t>
  </si>
  <si>
    <t>Pleasant Ridge  MI  48069</t>
  </si>
  <si>
    <t>yandoram@mi.rr.com</t>
  </si>
  <si>
    <t>Ralph.Zerbonia@cengage.com</t>
  </si>
  <si>
    <t>DRIVE 4</t>
  </si>
  <si>
    <t>Allergic to all nuts</t>
  </si>
  <si>
    <t>Drive Home: Vitaliy Koponen</t>
  </si>
  <si>
    <t>Baca Mora, Said</t>
  </si>
  <si>
    <t>Has Ride (Sahasrabuddhe)</t>
  </si>
  <si>
    <t>Has Ride (Rodriquez)</t>
  </si>
  <si>
    <t>Albanese, Nathan</t>
  </si>
  <si>
    <t>Has Ride (Silvagi)</t>
  </si>
  <si>
    <t>Has Ride (Gagnon)</t>
  </si>
  <si>
    <t>Has Ride (Koponen)</t>
  </si>
  <si>
    <t>College Crew</t>
  </si>
  <si>
    <t>Has Ride (Schultz)</t>
  </si>
  <si>
    <t>Has Ride (Kent)</t>
  </si>
  <si>
    <t>Has Ride (Baca)</t>
  </si>
  <si>
    <t>Andrick, Ryan</t>
  </si>
  <si>
    <t>Pillitteri, Bryson</t>
  </si>
  <si>
    <t>Has Ride (Smith)</t>
  </si>
  <si>
    <t>Has Ride (Schilke)</t>
  </si>
  <si>
    <t>Has Ride (Yandora)</t>
  </si>
  <si>
    <t>Wauldron, Nichole</t>
  </si>
  <si>
    <t>Has Ride (Swafford)</t>
  </si>
  <si>
    <t>this is home coming weekend for Jacob, he will be leaving camp early Saturday morning</t>
  </si>
  <si>
    <t>My son has Tree Nut Allergies and carries an EPI pen. He also does not eat beef or pork.</t>
  </si>
  <si>
    <t>Drive to Camp: Not promised, but could drive Daniel Gafarov
Drive Home: Not promised, but could drive Daniel GafarovMike Imel likely will be in/out on the weekend.  Also doing Pack Popcorn sales this weekend.</t>
  </si>
  <si>
    <t>DeMont, Carolyn</t>
  </si>
  <si>
    <t>Rodriquez, Francisco</t>
  </si>
  <si>
    <t>Come watch your stu</t>
  </si>
  <si>
    <t>Bringing Vyom Sahasrabuddhe home</t>
  </si>
  <si>
    <t>I (Brian Ulmer) will be attending as well but with Pack 222</t>
  </si>
  <si>
    <t>Ryan has food allergies: Gluten, Egg, and Dairy Ryan will mainly be with Webelos Pack 773 (with younger son) and eating with Troop 179.</t>
  </si>
  <si>
    <t xml:space="preserve">Drive to Camp: Departing Farmington area around 5pm
</t>
  </si>
  <si>
    <t>Has Ride (Imel)</t>
  </si>
  <si>
    <t>Arriving late Fri, leaving Sat afternoon for a soccer game, and returning Sat night</t>
  </si>
  <si>
    <t>(maybe room for one extra scout)</t>
  </si>
  <si>
    <t>Silvagi, Frankie</t>
  </si>
  <si>
    <t>Silvagi, Suzie</t>
  </si>
  <si>
    <t>(maybe could drive out to camp too)</t>
  </si>
  <si>
    <r>
      <rPr>
        <b/>
        <sz val="8"/>
        <rFont val="Arial"/>
        <family val="2"/>
      </rPr>
      <t>Payed through OA</t>
    </r>
    <r>
      <rPr>
        <sz val="8"/>
        <rFont val="Arial"/>
        <family val="2"/>
      </rPr>
      <t>, going up after meet, taking Bakers.</t>
    </r>
  </si>
  <si>
    <t>Leaving Sat about 1pm</t>
  </si>
  <si>
    <t>Braden Baker, Sean Baker and Matthew Schultz all have a cross country meet on Friday evening so they will be late to camp.</t>
  </si>
  <si>
    <t>Perinpanaygam, Jeremy</t>
  </si>
  <si>
    <t>Grade</t>
  </si>
  <si>
    <t>Has Ride (Bloomfield)</t>
  </si>
  <si>
    <t>Has Ride (Richards)</t>
  </si>
  <si>
    <t>Has Ride (Hull)</t>
  </si>
  <si>
    <t>Has Ride (Efrusy)</t>
  </si>
  <si>
    <t>Can DRIVE 2, would leave about 4pm</t>
  </si>
  <si>
    <t>Arriving Sat morning, leaving Sat night. Rakshan is allergic to nuts and eggs.</t>
  </si>
  <si>
    <t>Baca, Deigo</t>
  </si>
  <si>
    <t>Could drive Fri instead of Sun if needed</t>
  </si>
  <si>
    <t>Leaving camp Sat afternoon about 4pm</t>
  </si>
  <si>
    <t>Maybe drive others to camp?</t>
  </si>
  <si>
    <t>Saturday day only</t>
  </si>
  <si>
    <t>Has Ride (Baker P)</t>
  </si>
  <si>
    <t>Goats</t>
  </si>
  <si>
    <t>James Beem</t>
  </si>
  <si>
    <t xml:space="preserve">Pedro </t>
  </si>
  <si>
    <t>Ziegelman, Sam</t>
  </si>
  <si>
    <t>Bryan LaVake</t>
  </si>
  <si>
    <t>Adam Klehm</t>
  </si>
  <si>
    <t>Jacob DeRocher</t>
  </si>
  <si>
    <t>Andrew Milton</t>
  </si>
  <si>
    <t>Icon</t>
  </si>
  <si>
    <t>R</t>
  </si>
  <si>
    <t>O</t>
  </si>
  <si>
    <t>Y</t>
  </si>
  <si>
    <t>G</t>
  </si>
  <si>
    <t>B</t>
  </si>
  <si>
    <t>V</t>
  </si>
  <si>
    <t>I will drive my scout, and I can drive other scouts HOME.</t>
  </si>
  <si>
    <t>I will drive my scout, and I can drive other scouts TO camp.</t>
  </si>
  <si>
    <t>I can drive ONLY my scout HOME.</t>
  </si>
  <si>
    <t>I can drive ONLY my scout TO camp.</t>
  </si>
  <si>
    <t>I have arranged a ride for my scout HOME.</t>
  </si>
  <si>
    <t xml:space="preserve">Rodrigues, Francisco </t>
  </si>
  <si>
    <t>Farmington Hills, MI  48335</t>
  </si>
  <si>
    <t>Patrick Baker pbakerlaw11@gmail.com  248 202 4144
Gaile Baker, gbbaker8@gmail.com; cell: 248-331-5411</t>
  </si>
  <si>
    <t>Rose Rodrigues 2489904331  rosemilli@hotmail.com</t>
  </si>
  <si>
    <t>How will your scout(s) get TO camp?</t>
  </si>
  <si>
    <t>How many scouts (including your own) can you drive TO camp?</t>
  </si>
  <si>
    <t>I've promised a ride to the following scout(s) TO camp:</t>
  </si>
  <si>
    <t>My scout(s) will be riding TO camp with:</t>
  </si>
  <si>
    <t>How will your scout(s) get HOME from camp?</t>
  </si>
  <si>
    <t>How many scouts (including your own) can you drive HOME from camp?</t>
  </si>
  <si>
    <t>I've promised a ride HOME to the following scout(s):</t>
  </si>
  <si>
    <t>My scout(s) will be riding HOME from camp with:</t>
  </si>
  <si>
    <t>My scout will be arrive at camp the usual time.:Yes</t>
  </si>
  <si>
    <t>My scout will be arrive at camp the usual time.:Other</t>
  </si>
  <si>
    <t>My scout will be leaving camp the usual time.:Yes</t>
  </si>
  <si>
    <t>My scout will be leaving camp the usual time.:Other</t>
  </si>
  <si>
    <t>Please update our emergency contact numbers:Temporary</t>
  </si>
  <si>
    <t>Please update our emergency contact numbers:Other</t>
  </si>
  <si>
    <t>Please update our emergency contact numbers:Permanent</t>
  </si>
  <si>
    <t>Is there any other information we need to know?</t>
  </si>
  <si>
    <t>Time</t>
  </si>
  <si>
    <t>Updated 2/4/20</t>
  </si>
  <si>
    <t>Teddy Bear</t>
  </si>
  <si>
    <t>Venture Reserve</t>
  </si>
  <si>
    <t>GOAT</t>
  </si>
  <si>
    <t>N/A</t>
  </si>
  <si>
    <t>Goat</t>
  </si>
  <si>
    <t>RIDES HOME FROM CAMP</t>
  </si>
  <si>
    <t>Rams Patrol</t>
  </si>
  <si>
    <t>Wolves Republic</t>
  </si>
  <si>
    <t>Teddy Bears</t>
  </si>
  <si>
    <t>Reese, Jonas</t>
  </si>
  <si>
    <t>RIDES TO CAMP</t>
  </si>
  <si>
    <t>Franklin</t>
  </si>
  <si>
    <t>Imel, Franklin</t>
  </si>
  <si>
    <t>Street</t>
  </si>
  <si>
    <t>Zip</t>
  </si>
  <si>
    <t>Ryan</t>
  </si>
  <si>
    <t>Jason</t>
  </si>
  <si>
    <t>Wilburn</t>
  </si>
  <si>
    <t>20209 Woodcreek Blvd</t>
  </si>
  <si>
    <t>jason.m.wilburn@gmail.com</t>
  </si>
  <si>
    <t>Livonia</t>
  </si>
  <si>
    <t>Mullins, Ethan</t>
  </si>
  <si>
    <t>Wilburn, Colin</t>
  </si>
  <si>
    <t>Commerce Township</t>
  </si>
  <si>
    <t>Emily</t>
  </si>
  <si>
    <t>Mullins</t>
  </si>
  <si>
    <t>32425 Dohany Dr</t>
  </si>
  <si>
    <t>248-763-3735</t>
  </si>
  <si>
    <t>emiskewl@aol.com</t>
  </si>
  <si>
    <t>Ethan</t>
  </si>
  <si>
    <t>30604 Shiawassee Rd</t>
  </si>
  <si>
    <t>MMakowski76@gmail.com</t>
  </si>
  <si>
    <t>Eruppakkattu, Mathew</t>
  </si>
  <si>
    <t>FARMINGTON HILLS</t>
  </si>
  <si>
    <t>Genslak, Noah</t>
  </si>
  <si>
    <t>TIM</t>
  </si>
  <si>
    <t>SWAFFORD</t>
  </si>
  <si>
    <t>34356 GLOUSTER CIR</t>
  </si>
  <si>
    <t>48331-1518</t>
  </si>
  <si>
    <t>TIMSWAFFORD@YAHOO.COM</t>
  </si>
  <si>
    <t>Swafford</t>
  </si>
  <si>
    <t>makowski</t>
  </si>
  <si>
    <t>YYIme</t>
  </si>
  <si>
    <t>AAIme</t>
  </si>
  <si>
    <t>YYMul</t>
  </si>
  <si>
    <t>YYSwa</t>
  </si>
  <si>
    <t>AAWil</t>
  </si>
  <si>
    <t>YYWil</t>
  </si>
  <si>
    <t>No Info</t>
  </si>
  <si>
    <t>Aspinall, Charles</t>
  </si>
  <si>
    <t>Liana</t>
  </si>
  <si>
    <t>Zerbonia</t>
  </si>
  <si>
    <t>25201 Bridlepath Ln.</t>
  </si>
  <si>
    <t>Nate</t>
  </si>
  <si>
    <t>Lzerbonia@sbcglobal.net</t>
  </si>
  <si>
    <t>Efrusy</t>
  </si>
  <si>
    <t>30756 Charleston Ct.</t>
  </si>
  <si>
    <t>248.224.6768</t>
  </si>
  <si>
    <t>befgreen24@yahoo.com</t>
  </si>
  <si>
    <t>Please find a ride for my scout HOME.</t>
  </si>
  <si>
    <t>Wolff</t>
  </si>
  <si>
    <t>23220 Violet</t>
  </si>
  <si>
    <t>Crosby</t>
  </si>
  <si>
    <t>Ian</t>
  </si>
  <si>
    <t>Jonah</t>
  </si>
  <si>
    <t>Zerbonia, Nate</t>
  </si>
  <si>
    <t>YYZer</t>
  </si>
  <si>
    <t>YYCar</t>
  </si>
  <si>
    <t>AAEfr</t>
  </si>
  <si>
    <t>Wolff, Crosby</t>
  </si>
  <si>
    <t>YYWol</t>
  </si>
  <si>
    <t>Youth</t>
  </si>
  <si>
    <t>Adults</t>
  </si>
  <si>
    <t>Geraldine</t>
  </si>
  <si>
    <t>23220 Violet St</t>
  </si>
  <si>
    <t>(734)  576-1887</t>
  </si>
  <si>
    <t>gwolff210@gmail.com</t>
  </si>
  <si>
    <t>Vestlund, Karl</t>
  </si>
  <si>
    <t>Andrew</t>
  </si>
  <si>
    <t>My scout will drive themselves TO camp.</t>
  </si>
  <si>
    <t>My scout will drive themselves HOME.</t>
  </si>
  <si>
    <t>mark</t>
  </si>
  <si>
    <t>Permanent</t>
  </si>
  <si>
    <t>Rose</t>
  </si>
  <si>
    <t>Rodrigues</t>
  </si>
  <si>
    <t>24702 Independence Drive 1102</t>
  </si>
  <si>
    <t>Farmington HIlls</t>
  </si>
  <si>
    <t>Francisco</t>
  </si>
  <si>
    <t>Gustavo Rodolfo</t>
  </si>
  <si>
    <t>Baca Prieto</t>
  </si>
  <si>
    <t>3994 Wexford Dr</t>
  </si>
  <si>
    <t>Wixom</t>
  </si>
  <si>
    <t>rodolfobacap@gmail.com</t>
  </si>
  <si>
    <t>Baca</t>
  </si>
  <si>
    <t>Axel</t>
  </si>
  <si>
    <t>Carlos</t>
  </si>
  <si>
    <t>Gonzalez</t>
  </si>
  <si>
    <t>501 Natures Cove Ct.</t>
  </si>
  <si>
    <t>CGONZALEZ1@msn.com</t>
  </si>
  <si>
    <t>Fernando</t>
  </si>
  <si>
    <t>DRIVE (Self)</t>
  </si>
  <si>
    <t>YYBac</t>
  </si>
  <si>
    <t>Baca, Axel</t>
  </si>
  <si>
    <t>YYGon</t>
  </si>
  <si>
    <t>UNDERAGE DRIVERS HOME FROM CAMP</t>
  </si>
  <si>
    <t>UNDERAGE DRIVERS TO CAMP</t>
  </si>
  <si>
    <t>AAMal</t>
  </si>
  <si>
    <t>YYMal</t>
  </si>
  <si>
    <t>Cecilia</t>
  </si>
  <si>
    <t>Vestlund</t>
  </si>
  <si>
    <t>5300 Lancaster Lane</t>
  </si>
  <si>
    <t>cecilia.vestlund@vastergarden.org</t>
  </si>
  <si>
    <t>Karl</t>
  </si>
  <si>
    <t>Rachael</t>
  </si>
  <si>
    <t>Ayotte</t>
  </si>
  <si>
    <t>248-508-7922</t>
  </si>
  <si>
    <t>Andy</t>
  </si>
  <si>
    <t>Cocagne</t>
  </si>
  <si>
    <t>8178 Manchester Dr</t>
  </si>
  <si>
    <t>Grand Blanc</t>
  </si>
  <si>
    <t>acocagne@comcast.net</t>
  </si>
  <si>
    <t>Aspinall</t>
  </si>
  <si>
    <t>38373 Lana Ct</t>
  </si>
  <si>
    <t>248-880-8662</t>
  </si>
  <si>
    <t>braspinall@gmail.com</t>
  </si>
  <si>
    <t>Charles</t>
  </si>
  <si>
    <t>Britta</t>
  </si>
  <si>
    <t>Genslak</t>
  </si>
  <si>
    <t>25127 Lyncastle Street</t>
  </si>
  <si>
    <t>btewilliager@yahoo.com</t>
  </si>
  <si>
    <t>Noah</t>
  </si>
  <si>
    <t>Novi</t>
  </si>
  <si>
    <t>Vince</t>
  </si>
  <si>
    <t>Lee</t>
  </si>
  <si>
    <t>22012 West Brandon Street</t>
  </si>
  <si>
    <t>vplee444@gmail.com</t>
  </si>
  <si>
    <t>Vplee444@gmail.com</t>
  </si>
  <si>
    <t>248-881-7945</t>
  </si>
  <si>
    <t>24282 Broadview</t>
  </si>
  <si>
    <t>248-361-0344</t>
  </si>
  <si>
    <t>mjapenga@msn.com</t>
  </si>
  <si>
    <t>No</t>
  </si>
  <si>
    <t>Heather</t>
  </si>
  <si>
    <t>28985 Glenarden St</t>
  </si>
  <si>
    <t>fauna1975@yahoo.com</t>
  </si>
  <si>
    <t>Benjamin</t>
  </si>
  <si>
    <t>Mortlock</t>
  </si>
  <si>
    <t>Parr</t>
  </si>
  <si>
    <t>318 E. LaSalle Ave.</t>
  </si>
  <si>
    <t>Royal Oak</t>
  </si>
  <si>
    <t>248-890-1742</t>
  </si>
  <si>
    <t>benny83@gmail.com</t>
  </si>
  <si>
    <t>Elizabeth</t>
  </si>
  <si>
    <t>Evan</t>
  </si>
  <si>
    <t>Tonya</t>
  </si>
  <si>
    <t>Leckenby</t>
  </si>
  <si>
    <t>23863 Beacon Dr</t>
  </si>
  <si>
    <t>48336-2511</t>
  </si>
  <si>
    <t>ttratliff@hotmail.com</t>
  </si>
  <si>
    <t>23863 Beacon</t>
  </si>
  <si>
    <t>Maguire</t>
  </si>
  <si>
    <t>Logan</t>
  </si>
  <si>
    <t>ian.maguire1650@gmail.com</t>
  </si>
  <si>
    <t>Goletz</t>
  </si>
  <si>
    <t>acgoletz@hotmail.com</t>
  </si>
  <si>
    <t>Adam</t>
  </si>
  <si>
    <t>Mark</t>
  </si>
  <si>
    <t>Phillabaum</t>
  </si>
  <si>
    <t>248-980-5441</t>
  </si>
  <si>
    <t>mark.phillabaum@gmail.com</t>
  </si>
  <si>
    <t>cphillab@yahoo.com</t>
  </si>
  <si>
    <t>Flagg</t>
  </si>
  <si>
    <t>33566 Annland Street</t>
  </si>
  <si>
    <t>csflagg2000@gmail.com</t>
  </si>
  <si>
    <t>Joshua-James</t>
  </si>
  <si>
    <t>Goldstraw</t>
  </si>
  <si>
    <t>Ajith</t>
  </si>
  <si>
    <t>Joy</t>
  </si>
  <si>
    <t>36612 LANSBURY Ln</t>
  </si>
  <si>
    <t>FARMINGTON</t>
  </si>
  <si>
    <t>meetajith@gmail.com</t>
  </si>
  <si>
    <t>Mathew</t>
  </si>
  <si>
    <t>Eruppakkattu</t>
  </si>
  <si>
    <t>Make arrangements with Rodolfo Baca</t>
  </si>
  <si>
    <t>Frank Sr</t>
  </si>
  <si>
    <t>Silvagi</t>
  </si>
  <si>
    <t>Frank Jr</t>
  </si>
  <si>
    <t>Ed</t>
  </si>
  <si>
    <t>30127 Ravenscroft St</t>
  </si>
  <si>
    <t>ecocagne@hotmail.com</t>
  </si>
  <si>
    <t>Arthur</t>
  </si>
  <si>
    <t>YYVes</t>
  </si>
  <si>
    <t>Ayotte, Rachael</t>
  </si>
  <si>
    <t>AAAyo</t>
  </si>
  <si>
    <t>YYAsp</t>
  </si>
  <si>
    <t>YYGen</t>
  </si>
  <si>
    <t>McComb, Braelen</t>
  </si>
  <si>
    <t>Mortlock, Benjamin</t>
  </si>
  <si>
    <t>YYMor</t>
  </si>
  <si>
    <t>Parr, Benjamin</t>
  </si>
  <si>
    <t>AAPar</t>
  </si>
  <si>
    <t>Parr, Evan</t>
  </si>
  <si>
    <t>YYPar</t>
  </si>
  <si>
    <t>Goletz, Adam</t>
  </si>
  <si>
    <t>YYGol</t>
  </si>
  <si>
    <t>YYEru</t>
  </si>
  <si>
    <t>Silvagi, Frank Jr</t>
  </si>
  <si>
    <t>YYSil</t>
  </si>
  <si>
    <t>Silvagi, Frank Sr</t>
  </si>
  <si>
    <t>AASil</t>
  </si>
  <si>
    <t>Nathan</t>
  </si>
  <si>
    <t>Matt</t>
  </si>
  <si>
    <t>Makowski</t>
  </si>
  <si>
    <t>madhav</t>
  </si>
  <si>
    <t>pamidimukkala</t>
  </si>
  <si>
    <t>20015 Boardwalk Blvd</t>
  </si>
  <si>
    <t>Southfield</t>
  </si>
  <si>
    <t>jhansi.peram@gmail.com</t>
  </si>
  <si>
    <t>Makowski, Matt</t>
  </si>
  <si>
    <t>YYMak</t>
  </si>
  <si>
    <t>pamidimukkala, madhav</t>
  </si>
  <si>
    <t>YYpam</t>
  </si>
  <si>
    <t xml:space="preserve">Molly </t>
  </si>
  <si>
    <t>Japenga</t>
  </si>
  <si>
    <t>Dan</t>
  </si>
  <si>
    <t>Bamber</t>
  </si>
  <si>
    <t>36650 Howard Rd</t>
  </si>
  <si>
    <t>dan_bamber@yahoo.com</t>
  </si>
  <si>
    <t>Wyatt</t>
  </si>
  <si>
    <t>23923 Susan Dr</t>
  </si>
  <si>
    <t>Robert</t>
  </si>
  <si>
    <t>Sheetz</t>
  </si>
  <si>
    <t>22831 Albion Ave</t>
  </si>
  <si>
    <t>robsheetz91@gmail.com</t>
  </si>
  <si>
    <t>Vincent</t>
  </si>
  <si>
    <t>Zamora-Li</t>
  </si>
  <si>
    <t>Janine</t>
  </si>
  <si>
    <t>Smith</t>
  </si>
  <si>
    <t>Jill</t>
  </si>
  <si>
    <t>Shork</t>
  </si>
  <si>
    <t>Wayne</t>
  </si>
  <si>
    <t>734-502-6659</t>
  </si>
  <si>
    <t>shorkj1@gee-edu.com</t>
  </si>
  <si>
    <t>734-5026659</t>
  </si>
  <si>
    <t>shorkryan1@gmail.com</t>
  </si>
  <si>
    <t>4059 Garfield St</t>
  </si>
  <si>
    <t>no</t>
  </si>
  <si>
    <t>Manninen</t>
  </si>
  <si>
    <t>23215 Violet St</t>
  </si>
  <si>
    <t>Jessica.Manninen@gmail.com</t>
  </si>
  <si>
    <t>Autumn</t>
  </si>
  <si>
    <t>CHARLES</t>
  </si>
  <si>
    <t>LECKENBY</t>
  </si>
  <si>
    <t>Joanna</t>
  </si>
  <si>
    <t>Pawelek</t>
  </si>
  <si>
    <t>7129 Magnolia ln</t>
  </si>
  <si>
    <t>Waterford</t>
  </si>
  <si>
    <t>joanna.m.pawelek@gmail.com</t>
  </si>
  <si>
    <t>Choma</t>
  </si>
  <si>
    <t>Tarun</t>
  </si>
  <si>
    <t>Miryala</t>
  </si>
  <si>
    <t>Pamidimukkala</t>
  </si>
  <si>
    <t>Ravi</t>
  </si>
  <si>
    <t>Carrizales</t>
  </si>
  <si>
    <t>Sheetz, Robert</t>
  </si>
  <si>
    <t>YYShe</t>
  </si>
  <si>
    <t>Lee, Vincent</t>
  </si>
  <si>
    <t>AALee</t>
  </si>
  <si>
    <t>Zamora-Li, Noah</t>
  </si>
  <si>
    <t>YYZam</t>
  </si>
  <si>
    <t>YYSmi</t>
  </si>
  <si>
    <t>YYSho</t>
  </si>
  <si>
    <t>Manninen, Autumn</t>
  </si>
  <si>
    <t>YYMan</t>
  </si>
  <si>
    <t>Manninen, Jessica</t>
  </si>
  <si>
    <t>AAMan</t>
  </si>
  <si>
    <t>LECKENBY, CHARLES</t>
  </si>
  <si>
    <t>YYLEC</t>
  </si>
  <si>
    <t>Choma, Arthur</t>
  </si>
  <si>
    <t>YYCho</t>
  </si>
  <si>
    <t>Pamidimukkala, Ravi</t>
  </si>
  <si>
    <t>YYPam</t>
  </si>
  <si>
    <t>Malisow</t>
  </si>
  <si>
    <t>Walled Lake</t>
  </si>
  <si>
    <t>Calvin</t>
  </si>
  <si>
    <t>Male</t>
  </si>
  <si>
    <t>Brett</t>
  </si>
  <si>
    <t>Reese</t>
  </si>
  <si>
    <t>30329 Castleford Court</t>
  </si>
  <si>
    <t>brett.reese@gmail.com</t>
  </si>
  <si>
    <t>Pallavi</t>
  </si>
  <si>
    <t>Bapat</t>
  </si>
  <si>
    <t>20110 Angling St</t>
  </si>
  <si>
    <t xml:space="preserve">Livonia </t>
  </si>
  <si>
    <t>Vyom</t>
  </si>
  <si>
    <t>Sahasrabuddhe</t>
  </si>
  <si>
    <t>Ron</t>
  </si>
  <si>
    <t>Recinto</t>
  </si>
  <si>
    <t>31140, Berryhill Street</t>
  </si>
  <si>
    <t>ron.recinto@yahoo.com</t>
  </si>
  <si>
    <t>Everett</t>
  </si>
  <si>
    <t>Malisow, Arthur</t>
  </si>
  <si>
    <t>Reese, Brett</t>
  </si>
  <si>
    <t>AARee</t>
  </si>
  <si>
    <t>Recinto, Everett</t>
  </si>
  <si>
    <t>YYRec</t>
  </si>
  <si>
    <t>AAHoo</t>
  </si>
  <si>
    <t>YYHoo</t>
  </si>
  <si>
    <t>James</t>
  </si>
  <si>
    <t>Cowell</t>
  </si>
  <si>
    <t>21198 Goldsmith</t>
  </si>
  <si>
    <t>jcowell@hotmail.com</t>
  </si>
  <si>
    <t>Kent</t>
  </si>
  <si>
    <t>kentgcowell@gmail.com</t>
  </si>
  <si>
    <t>Brandi</t>
  </si>
  <si>
    <t>Lindman</t>
  </si>
  <si>
    <t>32255 Leelane</t>
  </si>
  <si>
    <t>blcardo21@hotmail.com</t>
  </si>
  <si>
    <t>jackson</t>
  </si>
  <si>
    <t>lindman</t>
  </si>
  <si>
    <t>William</t>
  </si>
  <si>
    <t>29500 Moran St.</t>
  </si>
  <si>
    <t>wpryan3@gmail.com</t>
  </si>
  <si>
    <t>Liam</t>
  </si>
  <si>
    <t>Ulmer</t>
  </si>
  <si>
    <t>Commerce</t>
  </si>
  <si>
    <t>Trevor</t>
  </si>
  <si>
    <t>Kristina</t>
  </si>
  <si>
    <t>Eagle</t>
  </si>
  <si>
    <t>Alex</t>
  </si>
  <si>
    <t>6175 Mae Lane</t>
  </si>
  <si>
    <t>South Lyon</t>
  </si>
  <si>
    <t>YYlin</t>
  </si>
  <si>
    <t>Ryan, Liam</t>
  </si>
  <si>
    <t>YYRya</t>
  </si>
  <si>
    <t>AAUlm</t>
  </si>
  <si>
    <t>YYUlm</t>
  </si>
  <si>
    <t>YYEag</t>
  </si>
  <si>
    <t>248-807-3121</t>
  </si>
  <si>
    <t>248.388.3934</t>
  </si>
  <si>
    <t>Jeffrey</t>
  </si>
  <si>
    <t>Luke</t>
  </si>
  <si>
    <t>16862 Yorkshire St</t>
  </si>
  <si>
    <t>jluke4@yahoo.com</t>
  </si>
  <si>
    <t>Brandon</t>
  </si>
  <si>
    <t>jillshork@outlook.com</t>
  </si>
  <si>
    <t>Family</t>
  </si>
  <si>
    <t>Mmakowski76@gmail.com</t>
  </si>
  <si>
    <t>274-277-2676</t>
  </si>
  <si>
    <t>Cowell, Kent</t>
  </si>
  <si>
    <t>YYCow</t>
  </si>
  <si>
    <t>Zerbonia, Alex</t>
  </si>
  <si>
    <t>Luke, Brandon</t>
  </si>
  <si>
    <t>YYLuk</t>
  </si>
  <si>
    <t>XXXXXXXXXX</t>
  </si>
  <si>
    <t>cecilia</t>
  </si>
  <si>
    <t>YYKla</t>
  </si>
  <si>
    <t>Veni</t>
  </si>
  <si>
    <t>Grace</t>
  </si>
  <si>
    <t>Phillips</t>
  </si>
  <si>
    <t>30048 Fernhill Dr</t>
  </si>
  <si>
    <t>734-558-1458</t>
  </si>
  <si>
    <t>Cameron</t>
  </si>
  <si>
    <t>Allison</t>
  </si>
  <si>
    <t>Todd</t>
  </si>
  <si>
    <t>Rouse</t>
  </si>
  <si>
    <t>3736 Loch Bend Dr</t>
  </si>
  <si>
    <t>toddrouse@bex.net</t>
  </si>
  <si>
    <t>Peyton</t>
  </si>
  <si>
    <t>Norman</t>
  </si>
  <si>
    <t>Klawender Sr</t>
  </si>
  <si>
    <t>21799 Cass St.</t>
  </si>
  <si>
    <t>Klawender Jr</t>
  </si>
  <si>
    <t>248-704-1845</t>
  </si>
  <si>
    <t>nklawenderjr@gmail.com</t>
  </si>
  <si>
    <t>Gregory</t>
  </si>
  <si>
    <t>Phillips, Cameron</t>
  </si>
  <si>
    <t>YYPhi</t>
  </si>
  <si>
    <t>Rouse, Peyton</t>
  </si>
  <si>
    <t>YYRou</t>
  </si>
  <si>
    <t>Klawender Jr, Norman</t>
  </si>
  <si>
    <t>Cole Canoe Base</t>
  </si>
  <si>
    <t>Day to Camp</t>
  </si>
  <si>
    <t>My Scout has permission to go to Summer Camp:</t>
  </si>
  <si>
    <t>What day would my Scout like to arrive?</t>
  </si>
  <si>
    <t>What Size Tee Shirt for this Scout/Venturer</t>
  </si>
  <si>
    <t>What Size Tee Shirt for this Scout/Venturer:Other</t>
  </si>
  <si>
    <t>I am planning on arriving on?</t>
  </si>
  <si>
    <t>I will arrive at camp the usual time on the day I arrive.:Yes</t>
  </si>
  <si>
    <t>I will arrive at camp the usual time on the day I arrive.:Other</t>
  </si>
  <si>
    <t>I will be leaving camp the usual time (12:00 noon on Saturday)::Yes</t>
  </si>
  <si>
    <t>I will be leaving camp the usual time (12:00 noon on Saturday)::Other</t>
  </si>
  <si>
    <t>What Size Tee Shirt would you like?</t>
  </si>
  <si>
    <t>What Size Tee Shirt would you like?:Other</t>
  </si>
  <si>
    <t>Is there any other information we need to know?1</t>
  </si>
  <si>
    <t>SUMMER CAMP 2023</t>
  </si>
  <si>
    <t>Saturday, July 1, 2023</t>
  </si>
  <si>
    <t>Adult XL</t>
  </si>
  <si>
    <t>Sunday, July 2, 2023</t>
  </si>
  <si>
    <t>Adult Large</t>
  </si>
  <si>
    <t>I have arranged a ride for my scout TO camp.</t>
  </si>
  <si>
    <t>Alec</t>
  </si>
  <si>
    <t>Thomson</t>
  </si>
  <si>
    <t>26135 Holly Hill Dr.</t>
  </si>
  <si>
    <t>(248)469-2708</t>
  </si>
  <si>
    <t>Duncan</t>
  </si>
  <si>
    <t>248 9435412</t>
  </si>
  <si>
    <t>Adult Medium</t>
  </si>
  <si>
    <t>Asilvagi@icloud.com</t>
  </si>
  <si>
    <t>Youth Large</t>
  </si>
  <si>
    <t>None</t>
  </si>
  <si>
    <t>Adult Small</t>
  </si>
  <si>
    <t>His arrival and/or leave time may change due to baseball tournaments. We typically don't know the tournament schedules until a week or two before.</t>
  </si>
  <si>
    <t>Ryan/Leckenby/Lindman carpool</t>
  </si>
  <si>
    <t>Youth Medium</t>
  </si>
  <si>
    <t>Kelli &amp; Evan</t>
  </si>
  <si>
    <t>Carpenter-Crawford</t>
  </si>
  <si>
    <t>22095 W Brandon St</t>
  </si>
  <si>
    <t>248 798 6541</t>
  </si>
  <si>
    <t>kcarpentercrawford@hotmail.com</t>
  </si>
  <si>
    <t>248880-9723</t>
  </si>
  <si>
    <t>nathancarpentercrawford@gmail.com</t>
  </si>
  <si>
    <t>7129, Magnolia Ln</t>
  </si>
  <si>
    <t>FOR DAD: CARLOS ZAMORA</t>
  </si>
  <si>
    <t xml:space="preserve">Julie McComb </t>
  </si>
  <si>
    <t>29090 Oak Point Dr.</t>
  </si>
  <si>
    <t>TBD</t>
  </si>
  <si>
    <t>Adult 2XL</t>
  </si>
  <si>
    <t>Said</t>
  </si>
  <si>
    <t>Richard</t>
  </si>
  <si>
    <t>Byczek</t>
  </si>
  <si>
    <t>39460 Westminster Cir</t>
  </si>
  <si>
    <t>richbyczek65@gmail.com</t>
  </si>
  <si>
    <t>Rich</t>
  </si>
  <si>
    <t>Adult 3XL</t>
  </si>
  <si>
    <t>Ray</t>
  </si>
  <si>
    <t>raybyczek99@gmail.com</t>
  </si>
  <si>
    <t>Not promised, but may coordinate with Axel Baca and Said Baca</t>
  </si>
  <si>
    <t>We have registered under Troop 407 provisional on Black pug and paying the core $400 via Blackpug registration link</t>
  </si>
  <si>
    <t>Hooker</t>
  </si>
  <si>
    <t>60618 Mary Ln</t>
  </si>
  <si>
    <t>48178-9067</t>
  </si>
  <si>
    <t>gdhook@aol.com</t>
  </si>
  <si>
    <t>Joshua</t>
  </si>
  <si>
    <t>Gdhook@aol.com</t>
  </si>
  <si>
    <t>Regina</t>
  </si>
  <si>
    <t>Carson</t>
  </si>
  <si>
    <t>26479 Greythorne Trail</t>
  </si>
  <si>
    <t>reginajcarson@gmail.com</t>
  </si>
  <si>
    <t>Alaina</t>
  </si>
  <si>
    <t>Witherell</t>
  </si>
  <si>
    <t>Srikanth</t>
  </si>
  <si>
    <t>30038 W. 12 Mile Road #41</t>
  </si>
  <si>
    <t>Jonas</t>
  </si>
  <si>
    <t>Perinpanayagam</t>
  </si>
  <si>
    <t>313-585-1538</t>
  </si>
  <si>
    <t>gracevictoria@hotmail.com</t>
  </si>
  <si>
    <t>Jeremy</t>
  </si>
  <si>
    <t>perinpanayagamjeremymmc@gmail.com</t>
  </si>
  <si>
    <t>Andrew Cocagne</t>
  </si>
  <si>
    <t>249-910-0343</t>
  </si>
  <si>
    <t>Sat</t>
  </si>
  <si>
    <t>Sun</t>
  </si>
  <si>
    <t>YYTho</t>
  </si>
  <si>
    <t>Choma, Mark</t>
  </si>
  <si>
    <t>Baca, Said</t>
  </si>
  <si>
    <t>Byczek, Rich</t>
  </si>
  <si>
    <t>AAByc</t>
  </si>
  <si>
    <t>Byczek, Ray</t>
  </si>
  <si>
    <t>YYByc</t>
  </si>
  <si>
    <t>Hooker, Gregory</t>
  </si>
  <si>
    <t>Hooker, Joshua</t>
  </si>
  <si>
    <t>Carson, Alaina</t>
  </si>
  <si>
    <t>YYRee</t>
  </si>
  <si>
    <t>2023 SUMMER CAMP</t>
  </si>
  <si>
    <t>July 2 - July 8, 2023</t>
  </si>
  <si>
    <t>Drive Home: Not promised, but may coordinate with Axel Baca and Said BacaWe have registered under Troop 407 provisional on Black pug and paying the core $400 via Blackpug registration link</t>
  </si>
  <si>
    <t>YYSah</t>
  </si>
  <si>
    <t>YYMcC</t>
  </si>
  <si>
    <r>
      <t xml:space="preserve">RIDES TO CAMP </t>
    </r>
    <r>
      <rPr>
        <b/>
        <sz val="12"/>
        <color rgb="FFC00000"/>
        <rFont val="Arial"/>
        <family val="2"/>
      </rPr>
      <t>SUNDAY</t>
    </r>
  </si>
  <si>
    <r>
      <t xml:space="preserve">RIDES TO CAMP </t>
    </r>
    <r>
      <rPr>
        <b/>
        <sz val="12"/>
        <color rgb="FFC00000"/>
        <rFont val="Arial"/>
        <family val="2"/>
      </rPr>
      <t>SATURDAY</t>
    </r>
  </si>
  <si>
    <r>
      <t xml:space="preserve">UNDERAGE DRIVERS TO CAMP </t>
    </r>
    <r>
      <rPr>
        <b/>
        <sz val="12"/>
        <color rgb="FFC00000"/>
        <rFont val="Arial"/>
        <family val="2"/>
      </rPr>
      <t>SUNDAY</t>
    </r>
  </si>
  <si>
    <t>Matthews, Brennan</t>
  </si>
  <si>
    <t>Matthews, Chris</t>
  </si>
  <si>
    <t>Pamidimukkala, Madhav</t>
  </si>
  <si>
    <t>Has Ride (Pamidimukkala)</t>
  </si>
  <si>
    <t>Could drive Noah Waldron</t>
  </si>
  <si>
    <t>Will take Nate Zerbonia, and maybe Tally Kopenen</t>
  </si>
  <si>
    <t>DRIVE 2?</t>
  </si>
  <si>
    <t>Stevens, Greg</t>
  </si>
  <si>
    <t>AASte</t>
  </si>
  <si>
    <t>AAMat</t>
  </si>
  <si>
    <t>Lindman, Cecilia</t>
  </si>
  <si>
    <t>Lindman, Jackson</t>
  </si>
  <si>
    <t>Has Ride (Leckenby)</t>
  </si>
  <si>
    <t>Or maybe Lindman's will drive this carpool</t>
  </si>
  <si>
    <t>Leckenby, Charles</t>
  </si>
  <si>
    <t>(Might carpool with Mullins)</t>
  </si>
  <si>
    <t>Has Ride (Ryan)</t>
  </si>
  <si>
    <t>Leckenbys may be driving this carpool</t>
  </si>
  <si>
    <t>Has Ride (Aspinall)</t>
  </si>
  <si>
    <t>Has Ride (Byczek)</t>
  </si>
  <si>
    <t>Amandaa</t>
  </si>
  <si>
    <t>Steel</t>
  </si>
  <si>
    <t>29509 Pine Ridge Cir</t>
  </si>
  <si>
    <t>248-508-1886</t>
  </si>
  <si>
    <t>amandasteel81@gmail.com</t>
  </si>
  <si>
    <t>Vivien</t>
  </si>
  <si>
    <t>Sams</t>
  </si>
  <si>
    <t>amandasteele81@gmail.com</t>
  </si>
  <si>
    <t>Chris (CB)</t>
  </si>
  <si>
    <t>Barry</t>
  </si>
  <si>
    <t>23350 Barfield St</t>
  </si>
  <si>
    <t>cbarry05@gmail.com</t>
  </si>
  <si>
    <t>Tyler</t>
  </si>
  <si>
    <t>Kenna</t>
  </si>
  <si>
    <t>Cbarry05@gmail.com</t>
  </si>
  <si>
    <t>Yoshiaki</t>
  </si>
  <si>
    <t>Sekimura</t>
  </si>
  <si>
    <t>26419 Fieldstone Dr</t>
  </si>
  <si>
    <t>248-303-4056</t>
  </si>
  <si>
    <t>y.sekimura@gmail.com</t>
  </si>
  <si>
    <t>Kanta</t>
  </si>
  <si>
    <t>Kanta will joint camp on Monday 7/3 morning together with Kouta Horiguchi.</t>
  </si>
  <si>
    <t>Austin</t>
  </si>
  <si>
    <t>King</t>
  </si>
  <si>
    <t>27538 Bridle Hills</t>
  </si>
  <si>
    <t>248 615 4941</t>
  </si>
  <si>
    <t>tclaudia401@yahoo.com</t>
  </si>
  <si>
    <t>YYRod</t>
  </si>
  <si>
    <t>YYMir</t>
  </si>
  <si>
    <t>Goldstraw, Joshua-James</t>
  </si>
  <si>
    <t>Maguire, Logan</t>
  </si>
  <si>
    <t>YYMag</t>
  </si>
  <si>
    <t>Shork, Jill</t>
  </si>
  <si>
    <t>AASho</t>
  </si>
  <si>
    <t>AAPhi</t>
  </si>
  <si>
    <t>Cocagne, Andy</t>
  </si>
  <si>
    <t>AACoc</t>
  </si>
  <si>
    <t>Phillips, Allison</t>
  </si>
  <si>
    <t>Perinpanayagam, Jeremy</t>
  </si>
  <si>
    <t>YYPer</t>
  </si>
  <si>
    <t>Bamber, Wyatt</t>
  </si>
  <si>
    <t>YYBam</t>
  </si>
  <si>
    <t>Cocagne, Arthur</t>
  </si>
  <si>
    <t>YYCoc</t>
  </si>
  <si>
    <t>Sams, Vivien</t>
  </si>
  <si>
    <t>YYSam</t>
  </si>
  <si>
    <t>Kenna, Tyler</t>
  </si>
  <si>
    <t>YYKen</t>
  </si>
  <si>
    <t>Sekimura, Kanta</t>
  </si>
  <si>
    <t>YYSek</t>
  </si>
  <si>
    <t>King, Austin</t>
  </si>
  <si>
    <t>YYKin</t>
  </si>
  <si>
    <t>Sent email 6/20</t>
  </si>
  <si>
    <t>Has Ride (Mullins)</t>
  </si>
  <si>
    <t>Has Ride (Perinpanayagam)</t>
  </si>
  <si>
    <t>Sent email 6/20.  Kanta will joint camp on Monday 7/3 morning together with Kouta Horiguchi.</t>
  </si>
  <si>
    <t>Sent email 6/20 to confirm arrival day</t>
  </si>
  <si>
    <t>??</t>
  </si>
  <si>
    <t>YYMat</t>
  </si>
  <si>
    <t>??????????????</t>
  </si>
  <si>
    <t>Could take Noah Wauldron</t>
  </si>
  <si>
    <t>Has Ride (Gonzalez)</t>
  </si>
  <si>
    <t>Sent email 6/20 -which day?</t>
  </si>
  <si>
    <t>(not sure if they're going Sat or Sun)</t>
  </si>
  <si>
    <t>Sent email 6/20: which day to camp?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</si>
</sst>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 h:mm\ AM/PM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7"/>
      <color rgb="FFFF0000"/>
      <name val="Arial"/>
      <family val="2"/>
    </font>
    <font>
      <sz val="7"/>
      <color rgb="FF000000"/>
      <name val="Verdana"/>
      <family val="2"/>
    </font>
    <font>
      <sz val="9"/>
      <color rgb="FF00000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rgb="FF333333"/>
      <name val="Tahoma"/>
      <family val="2"/>
    </font>
    <font>
      <sz val="8"/>
      <color rgb="FFFF000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1"/>
      <color rgb="FF22222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b/>
      <sz val="12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  <diagonal/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D4D4D4"/>
      </left>
      <right/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56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0" xfId="2" applyFont="1"/>
    <xf numFmtId="0" fontId="9" fillId="0" borderId="0" xfId="2"/>
    <xf numFmtId="0" fontId="9" fillId="0" borderId="0" xfId="2" applyAlignment="1">
      <alignment wrapText="1"/>
    </xf>
    <xf numFmtId="0" fontId="9" fillId="0" borderId="0" xfId="2" applyAlignment="1">
      <alignment horizontal="center" wrapText="1"/>
    </xf>
    <xf numFmtId="14" fontId="9" fillId="0" borderId="0" xfId="2" applyNumberFormat="1" applyAlignment="1">
      <alignment wrapText="1"/>
    </xf>
    <xf numFmtId="0" fontId="9" fillId="0" borderId="0" xfId="2" applyAlignment="1">
      <alignment horizontal="center" vertical="center"/>
    </xf>
    <xf numFmtId="14" fontId="9" fillId="0" borderId="0" xfId="2" applyNumberFormat="1"/>
    <xf numFmtId="0" fontId="9" fillId="2" borderId="0" xfId="2" applyFill="1"/>
    <xf numFmtId="14" fontId="13" fillId="0" borderId="0" xfId="2" applyNumberFormat="1" applyFont="1"/>
    <xf numFmtId="0" fontId="13" fillId="0" borderId="0" xfId="2" applyFont="1"/>
    <xf numFmtId="0" fontId="13" fillId="0" borderId="0" xfId="2" applyFont="1" applyAlignment="1">
      <alignment horizontal="center" vertical="center"/>
    </xf>
    <xf numFmtId="14" fontId="14" fillId="0" borderId="0" xfId="2" applyNumberFormat="1" applyFont="1"/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4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17" fontId="9" fillId="0" borderId="7" xfId="0" applyNumberFormat="1" applyFont="1" applyBorder="1" applyAlignment="1">
      <alignment horizontal="right" wrapText="1"/>
    </xf>
    <xf numFmtId="14" fontId="9" fillId="0" borderId="7" xfId="0" applyNumberFormat="1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0" fillId="4" borderId="0" xfId="0" applyFill="1"/>
    <xf numFmtId="0" fontId="6" fillId="0" borderId="0" xfId="0" applyFont="1"/>
    <xf numFmtId="0" fontId="6" fillId="0" borderId="0" xfId="2" applyFont="1"/>
    <xf numFmtId="0" fontId="6" fillId="0" borderId="0" xfId="2" applyFont="1" applyAlignment="1">
      <alignment horizontal="center"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6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5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14" fontId="15" fillId="0" borderId="0" xfId="0" applyNumberFormat="1" applyFont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17" fillId="0" borderId="16" xfId="0" applyFont="1" applyBorder="1" applyAlignment="1">
      <alignment horizontal="left" vertical="center" wrapText="1"/>
    </xf>
    <xf numFmtId="0" fontId="6" fillId="0" borderId="16" xfId="0" applyFont="1" applyBorder="1"/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12" xfId="0" applyFont="1" applyBorder="1"/>
    <xf numFmtId="0" fontId="5" fillId="0" borderId="0" xfId="3"/>
    <xf numFmtId="14" fontId="5" fillId="0" borderId="0" xfId="3" applyNumberFormat="1"/>
    <xf numFmtId="0" fontId="0" fillId="6" borderId="0" xfId="0" applyFill="1"/>
    <xf numFmtId="0" fontId="0" fillId="6" borderId="12" xfId="0" applyFill="1" applyBorder="1"/>
    <xf numFmtId="0" fontId="0" fillId="0" borderId="0" xfId="0" applyAlignment="1">
      <alignment wrapText="1"/>
    </xf>
    <xf numFmtId="0" fontId="6" fillId="6" borderId="0" xfId="0" applyFont="1" applyFill="1"/>
    <xf numFmtId="0" fontId="6" fillId="6" borderId="12" xfId="0" applyFont="1" applyFill="1" applyBorder="1"/>
    <xf numFmtId="0" fontId="6" fillId="0" borderId="12" xfId="0" applyFont="1" applyBorder="1" applyAlignment="1">
      <alignment wrapText="1"/>
    </xf>
    <xf numFmtId="0" fontId="20" fillId="0" borderId="0" xfId="1" applyFont="1" applyAlignment="1" applyProtection="1"/>
    <xf numFmtId="0" fontId="6" fillId="0" borderId="17" xfId="0" applyFont="1" applyBorder="1"/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9" fillId="0" borderId="0" xfId="0" applyFont="1"/>
    <xf numFmtId="0" fontId="21" fillId="0" borderId="0" xfId="0" applyFont="1" applyAlignment="1">
      <alignment horizontal="left" vertical="center" wrapText="1"/>
    </xf>
    <xf numFmtId="0" fontId="8" fillId="0" borderId="0" xfId="1" applyAlignment="1" applyProtection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7" borderId="19" xfId="1" applyFill="1" applyBorder="1" applyAlignment="1" applyProtection="1">
      <alignment horizontal="center" vertical="center"/>
    </xf>
    <xf numFmtId="0" fontId="22" fillId="7" borderId="20" xfId="0" applyFont="1" applyFill="1" applyBorder="1" applyAlignment="1">
      <alignment vertical="center" wrapText="1"/>
    </xf>
    <xf numFmtId="0" fontId="6" fillId="6" borderId="12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23" fillId="0" borderId="0" xfId="0" applyFont="1"/>
    <xf numFmtId="0" fontId="6" fillId="0" borderId="0" xfId="2" applyFont="1" applyAlignment="1">
      <alignment wrapText="1"/>
    </xf>
    <xf numFmtId="0" fontId="7" fillId="0" borderId="0" xfId="0" applyFont="1" applyAlignment="1">
      <alignment vertical="center"/>
    </xf>
    <xf numFmtId="0" fontId="24" fillId="0" borderId="14" xfId="0" applyFont="1" applyBorder="1"/>
    <xf numFmtId="0" fontId="7" fillId="3" borderId="2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2" fontId="0" fillId="0" borderId="0" xfId="0" applyNumberFormat="1"/>
    <xf numFmtId="15" fontId="0" fillId="0" borderId="0" xfId="0" applyNumberFormat="1"/>
    <xf numFmtId="0" fontId="7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26" fillId="0" borderId="0" xfId="0" applyFont="1"/>
    <xf numFmtId="0" fontId="27" fillId="4" borderId="0" xfId="0" applyFont="1" applyFill="1" applyAlignment="1">
      <alignment horizontal="left" vertical="center" wrapText="1"/>
    </xf>
    <xf numFmtId="0" fontId="6" fillId="4" borderId="15" xfId="0" applyFont="1" applyFill="1" applyBorder="1" applyAlignment="1">
      <alignment vertical="center" wrapText="1"/>
    </xf>
    <xf numFmtId="0" fontId="4" fillId="0" borderId="0" xfId="4"/>
    <xf numFmtId="0" fontId="10" fillId="0" borderId="0" xfId="0" applyFont="1" applyAlignment="1">
      <alignment vertical="top" wrapText="1"/>
    </xf>
    <xf numFmtId="0" fontId="10" fillId="4" borderId="0" xfId="0" applyFont="1" applyFill="1" applyAlignment="1">
      <alignment horizontal="left" vertical="top" wrapText="1"/>
    </xf>
    <xf numFmtId="0" fontId="28" fillId="4" borderId="0" xfId="0" applyFont="1" applyFill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4" borderId="13" xfId="0" applyFont="1" applyFill="1" applyBorder="1" applyAlignment="1">
      <alignment vertical="center" wrapText="1"/>
    </xf>
    <xf numFmtId="0" fontId="10" fillId="4" borderId="0" xfId="0" applyFont="1" applyFill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5"/>
    <xf numFmtId="0" fontId="7" fillId="3" borderId="2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8" fillId="0" borderId="12" xfId="1" applyBorder="1" applyAlignment="1" applyProtection="1"/>
    <xf numFmtId="0" fontId="30" fillId="0" borderId="0" xfId="0" applyFont="1"/>
    <xf numFmtId="0" fontId="2" fillId="0" borderId="0" xfId="5" applyFont="1"/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7" fillId="3" borderId="11" xfId="0" applyFont="1" applyFill="1" applyBorder="1" applyAlignment="1">
      <alignment horizontal="left" vertical="center" wrapText="1"/>
    </xf>
    <xf numFmtId="0" fontId="1" fillId="0" borderId="0" xfId="3" applyFont="1"/>
    <xf numFmtId="14" fontId="4" fillId="0" borderId="0" xfId="4" applyNumberFormat="1"/>
    <xf numFmtId="0" fontId="10" fillId="4" borderId="0" xfId="0" applyFont="1" applyFill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14" fontId="10" fillId="0" borderId="9" xfId="0" applyNumberFormat="1" applyFont="1" applyBorder="1" applyAlignment="1">
      <alignment horizontal="right" wrapText="1"/>
    </xf>
    <xf numFmtId="0" fontId="0" fillId="0" borderId="27" xfId="0" applyBorder="1"/>
    <xf numFmtId="14" fontId="10" fillId="4" borderId="0" xfId="0" applyNumberFormat="1" applyFont="1" applyFill="1" applyAlignment="1">
      <alignment vertical="center" wrapText="1"/>
    </xf>
    <xf numFmtId="0" fontId="25" fillId="4" borderId="0" xfId="0" applyFont="1" applyFill="1" applyAlignment="1">
      <alignment vertical="center" wrapText="1"/>
    </xf>
    <xf numFmtId="22" fontId="6" fillId="4" borderId="0" xfId="0" applyNumberFormat="1" applyFont="1" applyFill="1"/>
    <xf numFmtId="0" fontId="24" fillId="4" borderId="0" xfId="0" applyFont="1" applyFill="1" applyAlignment="1">
      <alignment horizontal="left" vertical="center" wrapText="1"/>
    </xf>
    <xf numFmtId="0" fontId="7" fillId="7" borderId="0" xfId="0" applyFont="1" applyFill="1"/>
    <xf numFmtId="0" fontId="6" fillId="7" borderId="0" xfId="0" applyFont="1" applyFill="1"/>
    <xf numFmtId="22" fontId="6" fillId="4" borderId="0" xfId="0" applyNumberFormat="1" applyFont="1" applyFill="1" applyAlignment="1">
      <alignment wrapText="1"/>
    </xf>
    <xf numFmtId="0" fontId="33" fillId="0" borderId="0" xfId="0" applyFont="1"/>
    <xf numFmtId="22" fontId="6" fillId="0" borderId="0" xfId="0" applyNumberFormat="1" applyFont="1"/>
    <xf numFmtId="0" fontId="25" fillId="0" borderId="0" xfId="0" applyFont="1" applyAlignment="1">
      <alignment horizontal="center" wrapText="1"/>
    </xf>
    <xf numFmtId="0" fontId="25" fillId="7" borderId="0" xfId="0" applyFont="1" applyFill="1" applyAlignment="1">
      <alignment horizontal="center" wrapText="1"/>
    </xf>
    <xf numFmtId="14" fontId="10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4" fillId="0" borderId="15" xfId="0" applyFont="1" applyBorder="1"/>
    <xf numFmtId="0" fontId="10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9" fillId="0" borderId="0" xfId="0" applyFont="1"/>
    <xf numFmtId="0" fontId="0" fillId="0" borderId="0" xfId="0" applyAlignment="1">
      <alignment vertical="top" wrapText="1"/>
    </xf>
    <xf numFmtId="0" fontId="6" fillId="7" borderId="15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0" fillId="10" borderId="0" xfId="0" applyFill="1"/>
    <xf numFmtId="0" fontId="0" fillId="10" borderId="27" xfId="0" applyFill="1" applyBorder="1"/>
    <xf numFmtId="22" fontId="6" fillId="10" borderId="0" xfId="0" applyNumberFormat="1" applyFont="1" applyFill="1"/>
    <xf numFmtId="0" fontId="6" fillId="10" borderId="27" xfId="0" applyFont="1" applyFill="1" applyBorder="1"/>
    <xf numFmtId="0" fontId="7" fillId="10" borderId="0" xfId="0" applyFont="1" applyFill="1"/>
    <xf numFmtId="0" fontId="0" fillId="0" borderId="1" xfId="0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6" fillId="7" borderId="1" xfId="0" applyFont="1" applyFill="1" applyBorder="1"/>
    <xf numFmtId="0" fontId="19" fillId="0" borderId="1" xfId="0" applyFont="1" applyBorder="1" applyAlignment="1">
      <alignment vertical="top" wrapText="1"/>
    </xf>
    <xf numFmtId="0" fontId="7" fillId="11" borderId="23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left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6" fillId="7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9" borderId="23" xfId="0" applyFont="1" applyFill="1" applyBorder="1" applyAlignment="1">
      <alignment horizontal="center" vertical="center" wrapText="1"/>
    </xf>
    <xf numFmtId="0" fontId="36" fillId="0" borderId="15" xfId="0" applyFont="1" applyBorder="1"/>
    <xf numFmtId="0" fontId="6" fillId="0" borderId="0" xfId="0" applyFont="1" applyAlignment="1">
      <alignment horizontal="center" wrapText="1"/>
    </xf>
    <xf numFmtId="0" fontId="24" fillId="4" borderId="15" xfId="0" applyFont="1" applyFill="1" applyBorder="1" applyAlignment="1">
      <alignment horizontal="left" vertical="center" wrapText="1"/>
    </xf>
    <xf numFmtId="15" fontId="32" fillId="4" borderId="15" xfId="0" applyNumberFormat="1" applyFont="1" applyFill="1" applyBorder="1" applyAlignment="1">
      <alignment horizontal="left" vertical="center" wrapText="1"/>
    </xf>
    <xf numFmtId="0" fontId="24" fillId="4" borderId="14" xfId="0" applyFont="1" applyFill="1" applyBorder="1" applyAlignment="1">
      <alignment horizontal="left" vertical="center" wrapText="1"/>
    </xf>
    <xf numFmtId="0" fontId="24" fillId="4" borderId="2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left" vertical="center" wrapText="1"/>
    </xf>
    <xf numFmtId="0" fontId="7" fillId="9" borderId="3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7" fillId="3" borderId="22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wrapText="1"/>
    </xf>
    <xf numFmtId="0" fontId="7" fillId="11" borderId="21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7" fillId="11" borderId="28" xfId="0" applyFont="1" applyFill="1" applyBorder="1" applyAlignment="1">
      <alignment horizontal="center" vertical="center"/>
    </xf>
    <xf numFmtId="0" fontId="7" fillId="11" borderId="29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38" fillId="7" borderId="0" xfId="0" applyFont="1" applyFill="1"/>
    <xf numFmtId="0" fontId="6" fillId="0" borderId="0" xfId="0" applyFont="1" applyBorder="1"/>
    <xf numFmtId="0" fontId="37" fillId="0" borderId="1" xfId="0" applyFont="1" applyBorder="1" applyAlignment="1">
      <alignment horizontal="center" wrapText="1"/>
    </xf>
    <xf numFmtId="0" fontId="19" fillId="0" borderId="27" xfId="0" applyFont="1" applyBorder="1"/>
    <xf numFmtId="0" fontId="8" fillId="0" borderId="0" xfId="1" applyAlignment="1" applyProtection="1"/>
    <xf numFmtId="0" fontId="7" fillId="0" borderId="15" xfId="0" applyFont="1" applyBorder="1"/>
    <xf numFmtId="0" fontId="10" fillId="0" borderId="0" xfId="0" applyFont="1" applyBorder="1" applyAlignment="1">
      <alignment horizontal="center" wrapText="1"/>
    </xf>
    <xf numFmtId="0" fontId="19" fillId="0" borderId="1" xfId="0" applyFont="1" applyBorder="1"/>
    <xf numFmtId="0" fontId="6" fillId="0" borderId="1" xfId="0" applyFont="1" applyBorder="1" applyAlignment="1">
      <alignment vertical="top" wrapText="1"/>
    </xf>
    <xf numFmtId="0" fontId="7" fillId="7" borderId="15" xfId="0" applyFont="1" applyFill="1" applyBorder="1"/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5" fontId="32" fillId="4" borderId="0" xfId="0" applyNumberFormat="1" applyFont="1" applyFill="1" applyBorder="1" applyAlignment="1">
      <alignment horizontal="left" vertical="center" wrapText="1"/>
    </xf>
    <xf numFmtId="15" fontId="32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3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/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top" wrapText="1"/>
    </xf>
    <xf numFmtId="0" fontId="0" fillId="0" borderId="31" xfId="0" applyBorder="1" applyAlignment="1">
      <alignment wrapText="1"/>
    </xf>
    <xf numFmtId="0" fontId="36" fillId="0" borderId="10" xfId="0" applyFont="1" applyBorder="1"/>
    <xf numFmtId="0" fontId="36" fillId="4" borderId="10" xfId="0" applyFont="1" applyFill="1" applyBorder="1" applyAlignment="1">
      <alignment wrapText="1"/>
    </xf>
    <xf numFmtId="0" fontId="7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6" fillId="4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</cellXfs>
  <cellStyles count="7">
    <cellStyle name="Hyperlink" xfId="1" builtinId="8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_Scout Triathlon" xfId="2" xr:uid="{00000000-0005-0000-0000-000006000000}"/>
  </cellStyles>
  <dxfs count="0"/>
  <tableStyles count="0" defaultTableStyle="TableStyleMedium2" defaultPivotStyle="PivotStyleLight16"/>
  <colors>
    <mruColors>
      <color rgb="FF66FF33"/>
      <color rgb="FFFFFFCC"/>
      <color rgb="FF99CC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168</xdr:row>
      <xdr:rowOff>0</xdr:rowOff>
    </xdr:from>
    <xdr:to>
      <xdr:col>6</xdr:col>
      <xdr:colOff>0</xdr:colOff>
      <xdr:row>168</xdr:row>
      <xdr:rowOff>0</xdr:rowOff>
    </xdr:to>
    <xdr:pic>
      <xdr:nvPicPr>
        <xdr:cNvPr id="3" name="Picture 2" descr="https://ci3.googleusercontent.com/proxy/lQpJDgsjYh1Hbs8tqvx5u00z7hIbY7TZDIjJgopmUfNQGmDzaayK-UbAmwc5c4BeQwzk1A5nsGQkMlURH2CIbVJ1jt5ysmUxpBilRgEiWhnQ4Bwk5E7CEeE_BbQC5kaB2iQg0Q0=s0-d-e1-ft#http://www.doubleknot.com/openrosters/ShowImage.aspx?3232313238397L33383934363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8380" y="34792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44</xdr:row>
      <xdr:rowOff>0</xdr:rowOff>
    </xdr:from>
    <xdr:to>
      <xdr:col>38</xdr:col>
      <xdr:colOff>167640</xdr:colOff>
      <xdr:row>80</xdr:row>
      <xdr:rowOff>22860</xdr:rowOff>
    </xdr:to>
    <xdr:pic>
      <xdr:nvPicPr>
        <xdr:cNvPr id="1977" name="Picture 1">
          <a:extLst>
            <a:ext uri="{FF2B5EF4-FFF2-40B4-BE49-F238E27FC236}">
              <a16:creationId xmlns:a16="http://schemas.microsoft.com/office/drawing/2014/main" id="{00000000-0008-0000-07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1980" y="8298180"/>
          <a:ext cx="4274820" cy="6065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62</xdr:row>
      <xdr:rowOff>45721</xdr:rowOff>
    </xdr:from>
    <xdr:to>
      <xdr:col>8</xdr:col>
      <xdr:colOff>234621</xdr:colOff>
      <xdr:row>95</xdr:row>
      <xdr:rowOff>106681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05E944-A8E4-44CD-AADF-0C6850C58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698481"/>
          <a:ext cx="5461941" cy="5593080"/>
        </a:xfrm>
        <a:prstGeom prst="rect">
          <a:avLst/>
        </a:prstGeom>
      </xdr:spPr>
    </xdr:pic>
    <xdr:clientData/>
  </xdr:twoCellAnchor>
  <xdr:twoCellAnchor editAs="oneCell">
    <xdr:from>
      <xdr:col>14</xdr:col>
      <xdr:colOff>22860</xdr:colOff>
      <xdr:row>63</xdr:row>
      <xdr:rowOff>129540</xdr:rowOff>
    </xdr:from>
    <xdr:to>
      <xdr:col>22</xdr:col>
      <xdr:colOff>180376</xdr:colOff>
      <xdr:row>93</xdr:row>
      <xdr:rowOff>5102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39E858-E0D2-4882-89BE-730D9DB60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29300" y="10949940"/>
          <a:ext cx="4790476" cy="4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outs%20as%20of%203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outs as of 3-22"/>
      <sheetName val="Sheet1"/>
    </sheetNames>
    <sheetDataSet>
      <sheetData sheetId="0">
        <row r="3">
          <cell r="A3" t="str">
            <v>Albanese</v>
          </cell>
          <cell r="B3" t="str">
            <v>Nathan</v>
          </cell>
          <cell r="C3" t="str">
            <v>36875 Howard road</v>
          </cell>
          <cell r="D3" t="str">
            <v/>
          </cell>
          <cell r="E3" t="str">
            <v>Farmington Hills</v>
          </cell>
          <cell r="F3" t="str">
            <v>MI</v>
          </cell>
          <cell r="G3">
            <v>48331</v>
          </cell>
          <cell r="H3" t="str">
            <v>248-835-3606</v>
          </cell>
          <cell r="J3" t="str">
            <v/>
          </cell>
          <cell r="L3" t="str">
            <v>Paul Bunyan</v>
          </cell>
        </row>
        <row r="4">
          <cell r="A4" t="str">
            <v>Alexander</v>
          </cell>
          <cell r="B4" t="str">
            <v>George</v>
          </cell>
          <cell r="C4" t="str">
            <v>13100 Balfour</v>
          </cell>
          <cell r="D4" t="str">
            <v/>
          </cell>
          <cell r="E4" t="str">
            <v>Huntington Woods</v>
          </cell>
          <cell r="F4" t="str">
            <v>MI</v>
          </cell>
          <cell r="G4">
            <v>480701701</v>
          </cell>
          <cell r="H4" t="str">
            <v>(248)336-0032</v>
          </cell>
          <cell r="J4" t="str">
            <v/>
          </cell>
          <cell r="L4" t="str">
            <v>Swole Swine</v>
          </cell>
        </row>
        <row r="5">
          <cell r="A5" t="str">
            <v>Aspinall</v>
          </cell>
          <cell r="B5" t="str">
            <v>Charlie</v>
          </cell>
          <cell r="C5" t="str">
            <v>38373 Lana Ct</v>
          </cell>
          <cell r="D5" t="str">
            <v/>
          </cell>
          <cell r="E5" t="str">
            <v>Farmington Hills</v>
          </cell>
          <cell r="F5" t="str">
            <v>MI</v>
          </cell>
          <cell r="G5">
            <v>48335</v>
          </cell>
          <cell r="H5" t="str">
            <v>248-880-8662</v>
          </cell>
          <cell r="J5" t="str">
            <v/>
          </cell>
          <cell r="L5" t="str">
            <v>Scouts in Training</v>
          </cell>
        </row>
        <row r="6">
          <cell r="A6" t="str">
            <v>Baca Mora</v>
          </cell>
          <cell r="B6" t="str">
            <v>Said</v>
          </cell>
          <cell r="C6" t="str">
            <v>3994 Wexford Dr</v>
          </cell>
          <cell r="D6" t="str">
            <v/>
          </cell>
          <cell r="E6" t="str">
            <v>Wixom</v>
          </cell>
          <cell r="F6" t="str">
            <v>MI</v>
          </cell>
          <cell r="G6">
            <v>48393</v>
          </cell>
          <cell r="H6" t="str">
            <v>248-574-1328</v>
          </cell>
          <cell r="J6" t="str">
            <v>rodolfobacap@gmail.com</v>
          </cell>
          <cell r="L6" t="str">
            <v>Ax men</v>
          </cell>
        </row>
        <row r="7">
          <cell r="A7" t="str">
            <v>Baker</v>
          </cell>
          <cell r="B7" t="str">
            <v>Sean</v>
          </cell>
          <cell r="C7" t="str">
            <v>34719 Bunker Hill</v>
          </cell>
          <cell r="D7" t="str">
            <v/>
          </cell>
          <cell r="E7" t="str">
            <v>Farmington Hills</v>
          </cell>
          <cell r="F7" t="str">
            <v>MI</v>
          </cell>
          <cell r="G7">
            <v>48331</v>
          </cell>
          <cell r="H7" t="str">
            <v>(248)553-4612</v>
          </cell>
          <cell r="J7" t="str">
            <v/>
          </cell>
          <cell r="L7" t="str">
            <v>Pragmatic Paddlefish</v>
          </cell>
        </row>
        <row r="8">
          <cell r="A8" t="str">
            <v>Bamber</v>
          </cell>
          <cell r="B8" t="str">
            <v>Wyatt</v>
          </cell>
          <cell r="C8" t="str">
            <v>36650 Howard Rd</v>
          </cell>
          <cell r="D8" t="str">
            <v/>
          </cell>
          <cell r="E8" t="str">
            <v>Farmington Hills</v>
          </cell>
          <cell r="F8" t="str">
            <v>MI</v>
          </cell>
          <cell r="G8">
            <v>48331</v>
          </cell>
          <cell r="H8" t="str">
            <v>313-670-8604</v>
          </cell>
          <cell r="J8" t="str">
            <v/>
          </cell>
          <cell r="L8" t="str">
            <v>Scouts in Training</v>
          </cell>
        </row>
        <row r="9">
          <cell r="A9" t="str">
            <v>Bloomfield</v>
          </cell>
          <cell r="B9" t="str">
            <v>Scott</v>
          </cell>
          <cell r="C9" t="str">
            <v>22218 Arbor Lane</v>
          </cell>
          <cell r="D9" t="str">
            <v/>
          </cell>
          <cell r="E9" t="str">
            <v>Farmington</v>
          </cell>
          <cell r="F9" t="str">
            <v>MI</v>
          </cell>
          <cell r="G9">
            <v>48336</v>
          </cell>
          <cell r="H9" t="str">
            <v>(248)474-9650</v>
          </cell>
          <cell r="J9" t="str">
            <v/>
          </cell>
          <cell r="L9" t="str">
            <v>Swole Swine</v>
          </cell>
        </row>
        <row r="10">
          <cell r="A10" t="str">
            <v>Carpenter Crawford</v>
          </cell>
          <cell r="B10" t="str">
            <v>Nathan</v>
          </cell>
          <cell r="C10" t="str">
            <v>22095 W. Brandon</v>
          </cell>
          <cell r="D10" t="str">
            <v/>
          </cell>
          <cell r="E10" t="str">
            <v>Farmington Hills</v>
          </cell>
          <cell r="F10" t="str">
            <v>MI</v>
          </cell>
          <cell r="G10">
            <v>48336</v>
          </cell>
          <cell r="H10" t="str">
            <v>(248)798-6540</v>
          </cell>
          <cell r="J10" t="str">
            <v>nathancarpentercrawford@gmail.com</v>
          </cell>
          <cell r="L10" t="str">
            <v>Pragmatic Paddlefish</v>
          </cell>
        </row>
        <row r="11">
          <cell r="A11" t="str">
            <v>Carrizales</v>
          </cell>
          <cell r="B11" t="str">
            <v>Ian</v>
          </cell>
          <cell r="C11" t="str">
            <v>2466 Yasmin</v>
          </cell>
          <cell r="D11" t="str">
            <v/>
          </cell>
          <cell r="E11" t="str">
            <v>Commerce Twp</v>
          </cell>
          <cell r="F11" t="str">
            <v>MI</v>
          </cell>
          <cell r="G11">
            <v>48382</v>
          </cell>
          <cell r="H11" t="str">
            <v>(248)714-9427</v>
          </cell>
          <cell r="J11" t="str">
            <v/>
          </cell>
          <cell r="L11" t="str">
            <v>Pragmatic Paddlefish</v>
          </cell>
        </row>
        <row r="12">
          <cell r="A12" t="str">
            <v>Choma</v>
          </cell>
          <cell r="B12" t="str">
            <v>Arthur</v>
          </cell>
          <cell r="C12" t="str">
            <v>7129 Magnolia Ln</v>
          </cell>
          <cell r="D12" t="str">
            <v/>
          </cell>
          <cell r="E12" t="str">
            <v>Waterford</v>
          </cell>
          <cell r="F12" t="str">
            <v>MI</v>
          </cell>
          <cell r="G12">
            <v>48327</v>
          </cell>
          <cell r="H12" t="str">
            <v>248-515-6458</v>
          </cell>
          <cell r="J12" t="str">
            <v/>
          </cell>
          <cell r="L12" t="str">
            <v>Scouts in Training</v>
          </cell>
        </row>
        <row r="13">
          <cell r="A13" t="str">
            <v>Choma</v>
          </cell>
          <cell r="B13" t="str">
            <v>Mark</v>
          </cell>
          <cell r="C13" t="str">
            <v>7129 Magnolia Ln</v>
          </cell>
          <cell r="D13" t="str">
            <v/>
          </cell>
          <cell r="E13" t="str">
            <v>Waterford</v>
          </cell>
          <cell r="F13" t="str">
            <v>MI</v>
          </cell>
          <cell r="G13">
            <v>48327</v>
          </cell>
          <cell r="H13" t="str">
            <v>248-515-6458</v>
          </cell>
          <cell r="J13" t="str">
            <v/>
          </cell>
          <cell r="L13" t="str">
            <v>Nuclear Narwhals</v>
          </cell>
        </row>
        <row r="14">
          <cell r="A14" t="str">
            <v>Cook</v>
          </cell>
          <cell r="B14" t="str">
            <v>Zane</v>
          </cell>
          <cell r="C14" t="str">
            <v>25224 Bridlepath</v>
          </cell>
          <cell r="D14" t="str">
            <v/>
          </cell>
          <cell r="E14" t="str">
            <v>Farmington Hills</v>
          </cell>
          <cell r="F14" t="str">
            <v>MI</v>
          </cell>
          <cell r="G14">
            <v>48335</v>
          </cell>
          <cell r="H14" t="str">
            <v>614-354-6524</v>
          </cell>
          <cell r="J14" t="str">
            <v/>
          </cell>
          <cell r="L14" t="str">
            <v>Nuclear Narwhals</v>
          </cell>
        </row>
        <row r="15">
          <cell r="A15" t="str">
            <v>Cowell</v>
          </cell>
          <cell r="B15" t="str">
            <v>Kent</v>
          </cell>
          <cell r="C15" t="str">
            <v>21198 Goldsmith</v>
          </cell>
          <cell r="D15" t="str">
            <v/>
          </cell>
          <cell r="E15" t="str">
            <v>Farmington Hills</v>
          </cell>
          <cell r="F15" t="str">
            <v>MI</v>
          </cell>
          <cell r="G15">
            <v>48335</v>
          </cell>
          <cell r="H15" t="str">
            <v>224-944-1494</v>
          </cell>
          <cell r="J15" t="str">
            <v>KentGCowell@gmail.com</v>
          </cell>
          <cell r="L15" t="str">
            <v>Nuclear Narwhals</v>
          </cell>
        </row>
        <row r="16">
          <cell r="A16" t="str">
            <v>Eagle</v>
          </cell>
          <cell r="B16" t="str">
            <v>Alex</v>
          </cell>
          <cell r="C16" t="str">
            <v>23500 Middlebelt</v>
          </cell>
          <cell r="D16" t="str">
            <v/>
          </cell>
          <cell r="E16" t="str">
            <v>Farmington Hills</v>
          </cell>
          <cell r="F16" t="str">
            <v>MI</v>
          </cell>
          <cell r="G16">
            <v>48336</v>
          </cell>
          <cell r="H16" t="str">
            <v>(248)752-2992</v>
          </cell>
          <cell r="J16" t="str">
            <v/>
          </cell>
          <cell r="L16" t="str">
            <v>Paul Bunyan</v>
          </cell>
        </row>
        <row r="17">
          <cell r="A17" t="str">
            <v>Eagle</v>
          </cell>
          <cell r="B17" t="str">
            <v>Andrew</v>
          </cell>
          <cell r="C17" t="str">
            <v>23500 Middlebelt Road</v>
          </cell>
          <cell r="D17" t="str">
            <v/>
          </cell>
          <cell r="E17" t="str">
            <v>Farmington Hills</v>
          </cell>
          <cell r="F17" t="str">
            <v>MI</v>
          </cell>
          <cell r="G17">
            <v>48336</v>
          </cell>
          <cell r="H17" t="str">
            <v>248-752-2992</v>
          </cell>
          <cell r="J17" t="str">
            <v/>
          </cell>
          <cell r="L17" t="str">
            <v>Paul Bunyan</v>
          </cell>
        </row>
        <row r="18">
          <cell r="A18" t="str">
            <v>Eruppakkattu</v>
          </cell>
          <cell r="B18" t="str">
            <v>Matt</v>
          </cell>
          <cell r="C18" t="str">
            <v>36612 Lansbury Ln</v>
          </cell>
          <cell r="D18" t="str">
            <v/>
          </cell>
          <cell r="E18" t="str">
            <v>Farmington</v>
          </cell>
          <cell r="F18" t="str">
            <v>MI</v>
          </cell>
          <cell r="G18">
            <v>48335</v>
          </cell>
          <cell r="H18" t="str">
            <v>616-848-0411</v>
          </cell>
          <cell r="J18" t="str">
            <v/>
          </cell>
          <cell r="L18" t="str">
            <v>Kings Men</v>
          </cell>
        </row>
        <row r="19">
          <cell r="A19" t="str">
            <v>Gafarov</v>
          </cell>
          <cell r="B19" t="str">
            <v>Daniel</v>
          </cell>
          <cell r="C19" t="str">
            <v>32050 Grand River</v>
          </cell>
          <cell r="D19" t="str">
            <v>Farmington</v>
          </cell>
          <cell r="E19" t="str">
            <v>Farmington</v>
          </cell>
          <cell r="F19" t="str">
            <v>MI</v>
          </cell>
          <cell r="G19">
            <v>48336</v>
          </cell>
          <cell r="H19" t="str">
            <v>248-231-8264</v>
          </cell>
          <cell r="J19" t="str">
            <v/>
          </cell>
          <cell r="L19" t="str">
            <v>Swole Swine</v>
          </cell>
        </row>
        <row r="20">
          <cell r="A20" t="str">
            <v>Garlinghouse</v>
          </cell>
          <cell r="B20" t="str">
            <v>Michael</v>
          </cell>
          <cell r="C20" t="str">
            <v>3172 Thimbleberry</v>
          </cell>
          <cell r="D20" t="str">
            <v/>
          </cell>
          <cell r="E20" t="str">
            <v>Wixom</v>
          </cell>
          <cell r="F20" t="str">
            <v>MI</v>
          </cell>
          <cell r="G20">
            <v>48393</v>
          </cell>
          <cell r="H20" t="str">
            <v>248-313-9357</v>
          </cell>
          <cell r="J20" t="str">
            <v/>
          </cell>
          <cell r="L20" t="str">
            <v>Kings Men</v>
          </cell>
        </row>
        <row r="21">
          <cell r="A21" t="str">
            <v>Genslak</v>
          </cell>
          <cell r="B21" t="str">
            <v>Noah</v>
          </cell>
          <cell r="C21" t="str">
            <v>25127 Lyncastle St</v>
          </cell>
          <cell r="D21" t="str">
            <v/>
          </cell>
          <cell r="E21" t="str">
            <v>Farmington Hills</v>
          </cell>
          <cell r="F21" t="str">
            <v>MI</v>
          </cell>
          <cell r="G21">
            <v>48336</v>
          </cell>
          <cell r="H21" t="str">
            <v>248-705-8102</v>
          </cell>
          <cell r="J21" t="str">
            <v/>
          </cell>
          <cell r="L21" t="str">
            <v>Fire Fox</v>
          </cell>
        </row>
        <row r="22">
          <cell r="A22" t="str">
            <v>Goldstraw</v>
          </cell>
          <cell r="B22" t="str">
            <v>Charlie</v>
          </cell>
          <cell r="C22" t="str">
            <v>22208 Averhill St</v>
          </cell>
          <cell r="D22" t="str">
            <v>Farmington Hills</v>
          </cell>
          <cell r="E22" t="str">
            <v>Farmington Hills</v>
          </cell>
          <cell r="F22" t="str">
            <v>MI</v>
          </cell>
          <cell r="G22">
            <v>48336</v>
          </cell>
          <cell r="H22" t="str">
            <v>248-208-9857</v>
          </cell>
          <cell r="J22" t="str">
            <v/>
          </cell>
          <cell r="L22" t="str">
            <v>Moose</v>
          </cell>
        </row>
        <row r="23">
          <cell r="A23" t="str">
            <v>Gonzalez</v>
          </cell>
          <cell r="B23" t="str">
            <v>Fernando</v>
          </cell>
          <cell r="C23" t="str">
            <v>501 Natures Cove Ct</v>
          </cell>
          <cell r="D23" t="str">
            <v/>
          </cell>
          <cell r="E23" t="str">
            <v>Wixom</v>
          </cell>
          <cell r="F23" t="str">
            <v>MI</v>
          </cell>
          <cell r="G23">
            <v>48393</v>
          </cell>
          <cell r="H23" t="str">
            <v>(248)926-5423</v>
          </cell>
          <cell r="J23" t="str">
            <v/>
          </cell>
          <cell r="L23" t="str">
            <v>Paul Bunyan</v>
          </cell>
        </row>
        <row r="24">
          <cell r="A24" t="str">
            <v>Hill</v>
          </cell>
          <cell r="B24" t="str">
            <v>Zachary</v>
          </cell>
          <cell r="C24" t="str">
            <v>1900 Blue Stone Ln</v>
          </cell>
          <cell r="D24" t="str">
            <v/>
          </cell>
          <cell r="E24" t="str">
            <v>Commerce Twp</v>
          </cell>
          <cell r="F24" t="str">
            <v>MI</v>
          </cell>
          <cell r="G24">
            <v>48390</v>
          </cell>
          <cell r="H24" t="str">
            <v>(248)960-3936</v>
          </cell>
          <cell r="J24" t="str">
            <v/>
          </cell>
          <cell r="L24" t="str">
            <v>Swole Swine</v>
          </cell>
        </row>
        <row r="25">
          <cell r="A25" t="str">
            <v>Hooker</v>
          </cell>
          <cell r="B25" t="str">
            <v>Josh</v>
          </cell>
          <cell r="C25" t="str">
            <v>60618 Mary Lane</v>
          </cell>
          <cell r="D25" t="str">
            <v/>
          </cell>
          <cell r="E25" t="str">
            <v>South Lyon</v>
          </cell>
          <cell r="F25" t="str">
            <v>MI</v>
          </cell>
          <cell r="G25">
            <v>48178</v>
          </cell>
          <cell r="H25" t="str">
            <v>(248)437-4215</v>
          </cell>
          <cell r="J25" t="str">
            <v/>
          </cell>
          <cell r="L25" t="str">
            <v>Paul Bunyan</v>
          </cell>
        </row>
        <row r="26">
          <cell r="A26" t="str">
            <v>Hooker</v>
          </cell>
          <cell r="B26" t="str">
            <v>Nathan</v>
          </cell>
          <cell r="C26" t="str">
            <v>60618 Mary Lane</v>
          </cell>
          <cell r="D26" t="str">
            <v/>
          </cell>
          <cell r="E26" t="str">
            <v>South Lyon</v>
          </cell>
          <cell r="F26" t="str">
            <v>MI</v>
          </cell>
          <cell r="G26">
            <v>48178</v>
          </cell>
          <cell r="H26" t="str">
            <v>(248)437-4215</v>
          </cell>
          <cell r="J26" t="str">
            <v/>
          </cell>
          <cell r="L26" t="str">
            <v>Pragmatic Paddlefish</v>
          </cell>
        </row>
        <row r="27">
          <cell r="A27" t="str">
            <v>Horiguchi</v>
          </cell>
          <cell r="B27" t="str">
            <v>Kouta</v>
          </cell>
          <cell r="C27" t="str">
            <v>41390 Clinton Dr.</v>
          </cell>
          <cell r="D27" t="str">
            <v/>
          </cell>
          <cell r="E27" t="str">
            <v>Novi</v>
          </cell>
          <cell r="F27" t="str">
            <v>MI</v>
          </cell>
          <cell r="G27">
            <v>48377</v>
          </cell>
          <cell r="H27" t="str">
            <v>248-835-2309</v>
          </cell>
          <cell r="J27" t="str">
            <v>koutahoriguchi0119@gmail.com</v>
          </cell>
          <cell r="L27" t="str">
            <v>Paul Bunyan</v>
          </cell>
        </row>
        <row r="28">
          <cell r="A28" t="str">
            <v>Imel</v>
          </cell>
          <cell r="B28" t="str">
            <v>Edison</v>
          </cell>
          <cell r="C28" t="str">
            <v>28164 Wildwood Trail</v>
          </cell>
          <cell r="D28" t="str">
            <v/>
          </cell>
          <cell r="E28" t="str">
            <v>Farmington Hills</v>
          </cell>
          <cell r="F28" t="str">
            <v>MI</v>
          </cell>
          <cell r="G28">
            <v>48336</v>
          </cell>
          <cell r="H28" t="str">
            <v>(248)508-7922</v>
          </cell>
          <cell r="J28" t="str">
            <v>HappyCactus06@gmail.com</v>
          </cell>
          <cell r="L28" t="str">
            <v>Paul Bunyan</v>
          </cell>
        </row>
        <row r="29">
          <cell r="A29" t="str">
            <v>Imel</v>
          </cell>
          <cell r="B29" t="str">
            <v>Franklin</v>
          </cell>
          <cell r="C29" t="str">
            <v>28164 Wildwood Trail</v>
          </cell>
          <cell r="D29" t="str">
            <v/>
          </cell>
          <cell r="E29" t="str">
            <v>Farmington Hills</v>
          </cell>
          <cell r="F29" t="str">
            <v>MI</v>
          </cell>
          <cell r="G29">
            <v>48336</v>
          </cell>
          <cell r="H29" t="str">
            <v>248-508-7328</v>
          </cell>
          <cell r="J29" t="str">
            <v/>
          </cell>
          <cell r="L29" t="str">
            <v>Nuclear Narwhals</v>
          </cell>
        </row>
        <row r="30">
          <cell r="A30" t="str">
            <v>Jiang</v>
          </cell>
          <cell r="B30" t="str">
            <v>Alexander</v>
          </cell>
          <cell r="C30" t="str">
            <v>36652 Saxony</v>
          </cell>
          <cell r="D30" t="str">
            <v/>
          </cell>
          <cell r="E30" t="str">
            <v>Farmington</v>
          </cell>
          <cell r="F30" t="str">
            <v>MI</v>
          </cell>
          <cell r="G30">
            <v>48335</v>
          </cell>
          <cell r="H30" t="str">
            <v>(248)615-8968</v>
          </cell>
          <cell r="J30" t="str">
            <v/>
          </cell>
          <cell r="L30" t="str">
            <v>Paul Bunyan</v>
          </cell>
        </row>
        <row r="31">
          <cell r="A31" t="str">
            <v>Kelley</v>
          </cell>
          <cell r="B31" t="str">
            <v>Isaac</v>
          </cell>
          <cell r="C31" t="str">
            <v>29315 Douglas Dr.</v>
          </cell>
          <cell r="D31" t="str">
            <v/>
          </cell>
          <cell r="E31" t="str">
            <v>Novi</v>
          </cell>
          <cell r="F31" t="str">
            <v>MI</v>
          </cell>
          <cell r="G31">
            <v>48377</v>
          </cell>
          <cell r="H31" t="str">
            <v>816-352-5619</v>
          </cell>
          <cell r="J31" t="str">
            <v>alfagamez101907@gmail.com</v>
          </cell>
          <cell r="L31" t="str">
            <v>Ax men</v>
          </cell>
        </row>
        <row r="32">
          <cell r="A32" t="str">
            <v>Kenna</v>
          </cell>
          <cell r="B32" t="str">
            <v>Brayden</v>
          </cell>
          <cell r="C32" t="str">
            <v>23350 Barfield St</v>
          </cell>
          <cell r="D32" t="str">
            <v/>
          </cell>
          <cell r="E32" t="str">
            <v>Farmington Hills</v>
          </cell>
          <cell r="F32" t="str">
            <v>MI</v>
          </cell>
          <cell r="G32">
            <v>48336</v>
          </cell>
          <cell r="H32" t="str">
            <v>(248)535-7476</v>
          </cell>
          <cell r="J32" t="str">
            <v/>
          </cell>
          <cell r="L32" t="str">
            <v>Scouts in Training</v>
          </cell>
        </row>
        <row r="33">
          <cell r="A33" t="str">
            <v>Kent</v>
          </cell>
          <cell r="B33" t="str">
            <v>Zaine</v>
          </cell>
          <cell r="C33" t="str">
            <v>28111 Gettysburg</v>
          </cell>
          <cell r="D33" t="str">
            <v/>
          </cell>
          <cell r="E33" t="str">
            <v>Farmington Hills</v>
          </cell>
          <cell r="F33" t="str">
            <v>MI</v>
          </cell>
          <cell r="G33">
            <v>48331</v>
          </cell>
          <cell r="H33" t="str">
            <v>(248)994-0704</v>
          </cell>
          <cell r="J33" t="str">
            <v/>
          </cell>
          <cell r="L33" t="str">
            <v>Pragmatic Paddlefish</v>
          </cell>
        </row>
        <row r="34">
          <cell r="A34" t="str">
            <v>Klawender</v>
          </cell>
          <cell r="B34" t="str">
            <v>Norman</v>
          </cell>
          <cell r="C34" t="str">
            <v>21799 Cass St</v>
          </cell>
          <cell r="D34" t="str">
            <v/>
          </cell>
          <cell r="E34" t="str">
            <v>Farmington Hills</v>
          </cell>
          <cell r="F34" t="str">
            <v>MI</v>
          </cell>
          <cell r="G34">
            <v>48335</v>
          </cell>
          <cell r="H34" t="str">
            <v>(734)560-1810</v>
          </cell>
          <cell r="J34" t="str">
            <v>nklawenderjr@gmail.com</v>
          </cell>
          <cell r="L34" t="str">
            <v>Swole Swine</v>
          </cell>
        </row>
        <row r="35">
          <cell r="A35" t="str">
            <v>Koponen</v>
          </cell>
          <cell r="B35" t="str">
            <v>Viitaliiy</v>
          </cell>
          <cell r="C35" t="str">
            <v>22973 Mayfield Av</v>
          </cell>
          <cell r="D35" t="str">
            <v/>
          </cell>
          <cell r="E35" t="str">
            <v>Farmington</v>
          </cell>
          <cell r="F35" t="str">
            <v>MI</v>
          </cell>
          <cell r="G35">
            <v>48336</v>
          </cell>
          <cell r="H35" t="str">
            <v>(248)426-7319</v>
          </cell>
          <cell r="J35" t="str">
            <v/>
          </cell>
          <cell r="L35" t="str">
            <v>Paul Bunyan</v>
          </cell>
        </row>
        <row r="36">
          <cell r="A36" t="str">
            <v>Kyles</v>
          </cell>
          <cell r="B36" t="str">
            <v>Kevin</v>
          </cell>
          <cell r="C36" t="str">
            <v>35510 Bridlepath Lane</v>
          </cell>
          <cell r="D36" t="str">
            <v/>
          </cell>
          <cell r="E36" t="str">
            <v>Farmington Hills</v>
          </cell>
          <cell r="F36" t="str">
            <v>MI</v>
          </cell>
          <cell r="G36">
            <v>48335</v>
          </cell>
          <cell r="H36" t="str">
            <v>(248)763-8277</v>
          </cell>
          <cell r="J36" t="str">
            <v/>
          </cell>
          <cell r="L36" t="str">
            <v>Paul Bunyan</v>
          </cell>
        </row>
        <row r="37">
          <cell r="A37" t="str">
            <v>Leckenby</v>
          </cell>
          <cell r="B37" t="str">
            <v>Charles</v>
          </cell>
          <cell r="C37" t="str">
            <v>23863 Beacon Drive</v>
          </cell>
          <cell r="D37" t="str">
            <v/>
          </cell>
          <cell r="E37" t="str">
            <v>Farmington Hills</v>
          </cell>
          <cell r="F37" t="str">
            <v>MI</v>
          </cell>
          <cell r="G37">
            <v>48336</v>
          </cell>
          <cell r="H37" t="str">
            <v>248-508-7319</v>
          </cell>
          <cell r="J37" t="str">
            <v/>
          </cell>
          <cell r="L37" t="str">
            <v>Fire Fox</v>
          </cell>
        </row>
        <row r="38">
          <cell r="A38" t="str">
            <v>Lindman</v>
          </cell>
          <cell r="B38" t="str">
            <v>Cecilia</v>
          </cell>
          <cell r="C38" t="str">
            <v>32255 Leelane</v>
          </cell>
          <cell r="D38" t="str">
            <v/>
          </cell>
          <cell r="E38" t="str">
            <v>Farmington Hills</v>
          </cell>
          <cell r="F38" t="str">
            <v>MI</v>
          </cell>
          <cell r="G38">
            <v>48336</v>
          </cell>
          <cell r="H38" t="str">
            <v>248-505-8213</v>
          </cell>
          <cell r="J38" t="str">
            <v/>
          </cell>
          <cell r="L38" t="str">
            <v>Moose</v>
          </cell>
        </row>
        <row r="39">
          <cell r="A39" t="str">
            <v>Lindman</v>
          </cell>
          <cell r="B39" t="str">
            <v>Jackson</v>
          </cell>
          <cell r="C39" t="str">
            <v>32255 Leelane</v>
          </cell>
          <cell r="D39" t="str">
            <v/>
          </cell>
          <cell r="E39" t="str">
            <v>Farmington Hills</v>
          </cell>
          <cell r="F39" t="str">
            <v>MI</v>
          </cell>
          <cell r="G39">
            <v>48336</v>
          </cell>
          <cell r="H39" t="str">
            <v>248-505-8213</v>
          </cell>
          <cell r="J39" t="str">
            <v/>
          </cell>
          <cell r="L39" t="str">
            <v>Fire Fox</v>
          </cell>
        </row>
        <row r="40">
          <cell r="A40" t="str">
            <v>Luke</v>
          </cell>
          <cell r="B40" t="str">
            <v>Brandon</v>
          </cell>
          <cell r="C40" t="str">
            <v>31880 Hull Ave</v>
          </cell>
          <cell r="D40" t="str">
            <v/>
          </cell>
          <cell r="E40" t="str">
            <v>Farmington Hills</v>
          </cell>
          <cell r="F40" t="str">
            <v>MI</v>
          </cell>
          <cell r="G40">
            <v>48336</v>
          </cell>
          <cell r="H40" t="str">
            <v>248-252-8021</v>
          </cell>
          <cell r="J40" t="str">
            <v/>
          </cell>
          <cell r="L40" t="str">
            <v>Kings Men</v>
          </cell>
        </row>
        <row r="41">
          <cell r="A41" t="str">
            <v>Makowski</v>
          </cell>
          <cell r="B41" t="str">
            <v>Matthew</v>
          </cell>
          <cell r="C41" t="str">
            <v>30604 Shiawassee Rd</v>
          </cell>
          <cell r="D41" t="str">
            <v/>
          </cell>
          <cell r="E41" t="str">
            <v>Farmington Hills</v>
          </cell>
          <cell r="F41" t="str">
            <v>MI</v>
          </cell>
          <cell r="G41">
            <v>48336</v>
          </cell>
          <cell r="H41" t="str">
            <v>248-840-6573</v>
          </cell>
          <cell r="J41" t="str">
            <v/>
          </cell>
          <cell r="L41" t="str">
            <v>Scouts in Training</v>
          </cell>
        </row>
        <row r="42">
          <cell r="A42" t="str">
            <v>Malisow</v>
          </cell>
          <cell r="B42" t="str">
            <v>Calvin</v>
          </cell>
          <cell r="C42" t="str">
            <v>1698 Bolton</v>
          </cell>
          <cell r="D42" t="str">
            <v/>
          </cell>
          <cell r="E42" t="str">
            <v>Walled Lake</v>
          </cell>
          <cell r="F42" t="str">
            <v>MI</v>
          </cell>
          <cell r="G42">
            <v>48390</v>
          </cell>
          <cell r="H42" t="str">
            <v>(248)624-6314</v>
          </cell>
          <cell r="J42" t="str">
            <v/>
          </cell>
          <cell r="L42" t="str">
            <v>Swole Swine</v>
          </cell>
        </row>
        <row r="43">
          <cell r="A43" t="str">
            <v>Manninen</v>
          </cell>
          <cell r="B43" t="str">
            <v>Autumn</v>
          </cell>
          <cell r="C43" t="str">
            <v>23215 Violet St</v>
          </cell>
          <cell r="D43" t="str">
            <v/>
          </cell>
          <cell r="E43" t="str">
            <v>Farmington</v>
          </cell>
          <cell r="F43" t="str">
            <v>MI</v>
          </cell>
          <cell r="G43">
            <v>48336</v>
          </cell>
          <cell r="H43" t="str">
            <v>248-525-0590</v>
          </cell>
          <cell r="J43" t="str">
            <v/>
          </cell>
          <cell r="L43" t="str">
            <v>Moose</v>
          </cell>
        </row>
        <row r="44">
          <cell r="A44" t="str">
            <v>Miryala</v>
          </cell>
          <cell r="B44" t="str">
            <v>Tarun</v>
          </cell>
          <cell r="C44" t="str">
            <v>30074 Willow Ct.</v>
          </cell>
          <cell r="D44" t="str">
            <v/>
          </cell>
          <cell r="E44" t="str">
            <v>Farmington Hills</v>
          </cell>
          <cell r="F44" t="str">
            <v>MI</v>
          </cell>
          <cell r="G44">
            <v>48331</v>
          </cell>
          <cell r="H44" t="str">
            <v/>
          </cell>
          <cell r="J44" t="str">
            <v/>
          </cell>
          <cell r="L44" t="str">
            <v>Pragmatic Paddlefish</v>
          </cell>
        </row>
        <row r="45">
          <cell r="A45" t="str">
            <v>Mullins</v>
          </cell>
          <cell r="B45" t="str">
            <v>Ethan</v>
          </cell>
          <cell r="C45" t="str">
            <v>32425 Dohany Dr</v>
          </cell>
          <cell r="D45" t="str">
            <v/>
          </cell>
          <cell r="E45" t="str">
            <v>Farmington Hills</v>
          </cell>
          <cell r="F45" t="str">
            <v>MI</v>
          </cell>
          <cell r="G45">
            <v>48336</v>
          </cell>
          <cell r="H45" t="str">
            <v>248-763-3735</v>
          </cell>
          <cell r="J45" t="str">
            <v>emily.mullins@henkel.com</v>
          </cell>
          <cell r="L45" t="str">
            <v>Fire Fox</v>
          </cell>
        </row>
        <row r="46">
          <cell r="A46" t="str">
            <v>Pamidimukkala</v>
          </cell>
          <cell r="B46" t="str">
            <v>Madhav</v>
          </cell>
          <cell r="C46" t="str">
            <v>38352 Churchill Ln</v>
          </cell>
          <cell r="D46" t="str">
            <v/>
          </cell>
          <cell r="E46" t="str">
            <v>Farmington Hills</v>
          </cell>
          <cell r="F46" t="str">
            <v>MI</v>
          </cell>
          <cell r="G46">
            <v>48331</v>
          </cell>
          <cell r="H46" t="str">
            <v>248-346-3111</v>
          </cell>
          <cell r="J46" t="str">
            <v/>
          </cell>
          <cell r="L46" t="str">
            <v>Scouts in Training</v>
          </cell>
        </row>
        <row r="47">
          <cell r="A47" t="str">
            <v>Perinpanayagam</v>
          </cell>
          <cell r="B47" t="str">
            <v>Jeremy</v>
          </cell>
          <cell r="C47" t="str">
            <v>27424 Rosewood Ct.</v>
          </cell>
          <cell r="D47" t="str">
            <v/>
          </cell>
          <cell r="E47" t="str">
            <v>Farmington Hills</v>
          </cell>
          <cell r="F47" t="str">
            <v>MI</v>
          </cell>
          <cell r="G47">
            <v>48334</v>
          </cell>
          <cell r="H47" t="str">
            <v>248-436-2814</v>
          </cell>
          <cell r="J47" t="str">
            <v/>
          </cell>
          <cell r="L47" t="str">
            <v>Ax men</v>
          </cell>
        </row>
        <row r="48">
          <cell r="A48" t="str">
            <v>Perinpanayagam</v>
          </cell>
          <cell r="B48" t="str">
            <v>Nathan</v>
          </cell>
          <cell r="C48" t="str">
            <v>27424 Rosewood Ct.</v>
          </cell>
          <cell r="D48" t="str">
            <v/>
          </cell>
          <cell r="E48" t="str">
            <v>Farmington Hills</v>
          </cell>
          <cell r="F48" t="str">
            <v>MI</v>
          </cell>
          <cell r="G48">
            <v>48334</v>
          </cell>
          <cell r="H48" t="str">
            <v>248-436-2814</v>
          </cell>
          <cell r="J48" t="str">
            <v/>
          </cell>
          <cell r="L48" t="str">
            <v>Swole Swine</v>
          </cell>
        </row>
        <row r="49">
          <cell r="A49" t="str">
            <v>Peters</v>
          </cell>
          <cell r="B49" t="str">
            <v>Donald</v>
          </cell>
          <cell r="C49" t="str">
            <v>26400 Meadowview Dr.</v>
          </cell>
          <cell r="D49" t="str">
            <v/>
          </cell>
          <cell r="E49" t="str">
            <v>Farmington Hills</v>
          </cell>
          <cell r="F49" t="str">
            <v>MI</v>
          </cell>
          <cell r="G49">
            <v>48331</v>
          </cell>
          <cell r="H49" t="str">
            <v>(248)478-4709</v>
          </cell>
          <cell r="J49" t="str">
            <v/>
          </cell>
          <cell r="L49" t="str">
            <v>Pragmatic Paddlefish</v>
          </cell>
        </row>
        <row r="50">
          <cell r="A50" t="str">
            <v>Phillips</v>
          </cell>
          <cell r="B50" t="str">
            <v>Cam</v>
          </cell>
          <cell r="C50" t="str">
            <v>30048 Fernhill</v>
          </cell>
          <cell r="D50" t="str">
            <v/>
          </cell>
          <cell r="E50" t="str">
            <v>Farmington Hills</v>
          </cell>
          <cell r="F50" t="str">
            <v>MI</v>
          </cell>
          <cell r="G50">
            <v>48334</v>
          </cell>
          <cell r="H50" t="str">
            <v>734-558-1458</v>
          </cell>
          <cell r="J50" t="str">
            <v/>
          </cell>
          <cell r="L50" t="str">
            <v>Ax men</v>
          </cell>
        </row>
        <row r="51">
          <cell r="A51" t="str">
            <v>Pinnamaraju</v>
          </cell>
          <cell r="B51" t="str">
            <v>Sohan</v>
          </cell>
          <cell r="C51" t="str">
            <v>36851 Blanchard Blvd Apt 202</v>
          </cell>
          <cell r="D51" t="str">
            <v/>
          </cell>
          <cell r="E51" t="str">
            <v>Farmington</v>
          </cell>
          <cell r="F51" t="str">
            <v>MI</v>
          </cell>
          <cell r="G51">
            <v>48335</v>
          </cell>
          <cell r="H51" t="str">
            <v>(248)477-4428</v>
          </cell>
          <cell r="J51" t="str">
            <v>sohanp@outlook.com</v>
          </cell>
          <cell r="L51" t="str">
            <v>Pragmatic Paddlefish</v>
          </cell>
        </row>
        <row r="52">
          <cell r="A52" t="str">
            <v>Ramkumar</v>
          </cell>
          <cell r="B52" t="str">
            <v>Nithin</v>
          </cell>
          <cell r="C52" t="str">
            <v>38284 Golf Pointe Blvd.</v>
          </cell>
          <cell r="D52" t="str">
            <v/>
          </cell>
          <cell r="E52" t="str">
            <v>Farmington Hills</v>
          </cell>
          <cell r="F52" t="str">
            <v>MI</v>
          </cell>
          <cell r="G52">
            <v>48331</v>
          </cell>
          <cell r="H52" t="str">
            <v>248-862-1486</v>
          </cell>
          <cell r="J52" t="str">
            <v/>
          </cell>
          <cell r="L52" t="str">
            <v>Kings Men</v>
          </cell>
        </row>
        <row r="53">
          <cell r="A53" t="str">
            <v>Reese</v>
          </cell>
          <cell r="B53" t="str">
            <v>Jonas</v>
          </cell>
          <cell r="C53" t="str">
            <v>30329 Castleford</v>
          </cell>
          <cell r="D53" t="str">
            <v/>
          </cell>
          <cell r="E53" t="str">
            <v>Farmington Hills</v>
          </cell>
          <cell r="F53" t="str">
            <v>MI</v>
          </cell>
          <cell r="G53">
            <v>48331</v>
          </cell>
          <cell r="H53" t="str">
            <v>419-297-9415</v>
          </cell>
          <cell r="J53" t="str">
            <v/>
          </cell>
          <cell r="L53" t="str">
            <v>Paul Bunyan</v>
          </cell>
        </row>
        <row r="54">
          <cell r="A54" t="str">
            <v>Rodrigues</v>
          </cell>
          <cell r="B54" t="str">
            <v>Francisco</v>
          </cell>
          <cell r="C54" t="str">
            <v>24702 Independence Dr</v>
          </cell>
          <cell r="D54" t="str">
            <v/>
          </cell>
          <cell r="E54" t="str">
            <v>Farmington Hills</v>
          </cell>
          <cell r="F54" t="str">
            <v>MI</v>
          </cell>
          <cell r="G54">
            <v>48335</v>
          </cell>
          <cell r="H54" t="str">
            <v/>
          </cell>
          <cell r="J54" t="str">
            <v/>
          </cell>
          <cell r="L54" t="str">
            <v>Fire Fox</v>
          </cell>
        </row>
        <row r="55">
          <cell r="A55" t="str">
            <v>Romine</v>
          </cell>
          <cell r="B55" t="str">
            <v>David</v>
          </cell>
          <cell r="C55" t="str">
            <v>29257 Shenandoah</v>
          </cell>
          <cell r="D55" t="str">
            <v/>
          </cell>
          <cell r="E55" t="str">
            <v>Farmington Hills</v>
          </cell>
          <cell r="F55" t="str">
            <v>MI</v>
          </cell>
          <cell r="G55">
            <v>48331</v>
          </cell>
          <cell r="H55" t="str">
            <v>(248)324-1816</v>
          </cell>
          <cell r="J55" t="str">
            <v/>
          </cell>
          <cell r="L55" t="str">
            <v>College Crew</v>
          </cell>
        </row>
        <row r="56">
          <cell r="A56" t="str">
            <v>Rouse</v>
          </cell>
          <cell r="B56" t="str">
            <v>Peyton</v>
          </cell>
          <cell r="C56" t="str">
            <v>3736 Loch Bend Drivw</v>
          </cell>
          <cell r="D56" t="str">
            <v/>
          </cell>
          <cell r="E56" t="str">
            <v>Commerce Twp</v>
          </cell>
          <cell r="F56" t="str">
            <v>MI</v>
          </cell>
          <cell r="G56">
            <v>48382</v>
          </cell>
          <cell r="H56" t="str">
            <v>419-205-2667</v>
          </cell>
          <cell r="J56" t="str">
            <v/>
          </cell>
          <cell r="L56" t="str">
            <v>Kings Men</v>
          </cell>
        </row>
        <row r="57">
          <cell r="A57" t="str">
            <v>Ryan</v>
          </cell>
          <cell r="B57" t="str">
            <v>Liam</v>
          </cell>
          <cell r="C57" t="str">
            <v>29500 Moran St</v>
          </cell>
          <cell r="D57" t="str">
            <v/>
          </cell>
          <cell r="E57" t="str">
            <v>Farmington Hills</v>
          </cell>
          <cell r="F57" t="str">
            <v>MI</v>
          </cell>
          <cell r="G57">
            <v>48336</v>
          </cell>
          <cell r="H57" t="str">
            <v>248-752-2928</v>
          </cell>
          <cell r="J57" t="str">
            <v/>
          </cell>
          <cell r="L57" t="str">
            <v>Kings Men</v>
          </cell>
        </row>
        <row r="58">
          <cell r="A58" t="str">
            <v>Sahasrabuddhe</v>
          </cell>
          <cell r="B58" t="str">
            <v>Vyom</v>
          </cell>
          <cell r="C58" t="str">
            <v>23009 Glenmoor Heights</v>
          </cell>
          <cell r="D58" t="str">
            <v/>
          </cell>
          <cell r="E58" t="str">
            <v>Farmington Hills</v>
          </cell>
          <cell r="F58" t="str">
            <v>MI</v>
          </cell>
          <cell r="G58">
            <v>48336</v>
          </cell>
          <cell r="H58" t="str">
            <v>248-957-8537</v>
          </cell>
          <cell r="J58" t="str">
            <v/>
          </cell>
          <cell r="L58" t="str">
            <v>Fire Fox</v>
          </cell>
        </row>
        <row r="59">
          <cell r="A59" t="str">
            <v>Samynathan</v>
          </cell>
          <cell r="B59" t="str">
            <v>Rakshan</v>
          </cell>
          <cell r="C59" t="str">
            <v>43651 Cherrywood Ln</v>
          </cell>
          <cell r="D59" t="str">
            <v/>
          </cell>
          <cell r="E59" t="str">
            <v>Canton</v>
          </cell>
          <cell r="F59" t="str">
            <v>MI</v>
          </cell>
          <cell r="G59">
            <v>48188</v>
          </cell>
          <cell r="H59" t="str">
            <v>(734)844-1678</v>
          </cell>
          <cell r="J59" t="str">
            <v/>
          </cell>
          <cell r="L59" t="str">
            <v>Swole Swine</v>
          </cell>
        </row>
        <row r="60">
          <cell r="A60" t="str">
            <v>Schilke</v>
          </cell>
          <cell r="B60" t="str">
            <v>Ray</v>
          </cell>
          <cell r="C60" t="str">
            <v>32492 Shady Ridge Dr</v>
          </cell>
          <cell r="D60" t="str">
            <v/>
          </cell>
          <cell r="E60" t="str">
            <v>Farmington Hills</v>
          </cell>
          <cell r="F60" t="str">
            <v>MI</v>
          </cell>
          <cell r="G60">
            <v>48336</v>
          </cell>
          <cell r="H60" t="str">
            <v>734-421-3254</v>
          </cell>
          <cell r="J60" t="str">
            <v/>
          </cell>
          <cell r="L60" t="str">
            <v>Paul Bunyan</v>
          </cell>
        </row>
        <row r="61">
          <cell r="A61" t="str">
            <v>Schmidt</v>
          </cell>
          <cell r="B61" t="str">
            <v>Elizabeth</v>
          </cell>
          <cell r="C61" t="str">
            <v>37730 Wendy Lee</v>
          </cell>
          <cell r="D61" t="str">
            <v/>
          </cell>
          <cell r="E61" t="str">
            <v>Farmington Hills</v>
          </cell>
          <cell r="F61" t="str">
            <v>MI</v>
          </cell>
          <cell r="G61">
            <v>48331</v>
          </cell>
          <cell r="H61" t="str">
            <v>(248)471-2691</v>
          </cell>
          <cell r="J61" t="str">
            <v/>
          </cell>
          <cell r="L61" t="str">
            <v>College Crew</v>
          </cell>
        </row>
        <row r="62">
          <cell r="A62" t="str">
            <v>Sheetz</v>
          </cell>
          <cell r="B62" t="str">
            <v>Robert</v>
          </cell>
          <cell r="C62" t="str">
            <v>22831 Albion Ave</v>
          </cell>
          <cell r="D62" t="str">
            <v/>
          </cell>
          <cell r="E62" t="str">
            <v>Farmington Hills</v>
          </cell>
          <cell r="F62" t="str">
            <v>MI</v>
          </cell>
          <cell r="G62">
            <v>48336</v>
          </cell>
          <cell r="H62" t="str">
            <v>248-818-4615</v>
          </cell>
          <cell r="J62" t="str">
            <v/>
          </cell>
          <cell r="L62" t="str">
            <v>Scouts in Training</v>
          </cell>
        </row>
        <row r="63">
          <cell r="A63" t="str">
            <v>Shork</v>
          </cell>
          <cell r="B63" t="str">
            <v>Ryan</v>
          </cell>
          <cell r="C63" t="str">
            <v>4059 Garfield</v>
          </cell>
          <cell r="D63" t="str">
            <v/>
          </cell>
          <cell r="E63" t="str">
            <v>Wayne</v>
          </cell>
          <cell r="F63" t="str">
            <v>MI</v>
          </cell>
          <cell r="G63">
            <v>48184</v>
          </cell>
          <cell r="H63" t="str">
            <v>(734)502-6659</v>
          </cell>
          <cell r="J63" t="str">
            <v/>
          </cell>
          <cell r="L63" t="str">
            <v>Pragmatic Paddlefish</v>
          </cell>
        </row>
        <row r="64">
          <cell r="A64" t="str">
            <v>Silvagi</v>
          </cell>
          <cell r="B64" t="str">
            <v>Frank</v>
          </cell>
          <cell r="C64" t="str">
            <v>28897 Augusta</v>
          </cell>
          <cell r="D64" t="str">
            <v/>
          </cell>
          <cell r="E64" t="str">
            <v>Farmington Hills</v>
          </cell>
          <cell r="F64" t="str">
            <v>MI</v>
          </cell>
          <cell r="G64">
            <v>48331</v>
          </cell>
          <cell r="H64" t="str">
            <v>(248)840-0284</v>
          </cell>
          <cell r="J64" t="str">
            <v/>
          </cell>
          <cell r="L64" t="str">
            <v>Paul Bunyan</v>
          </cell>
        </row>
        <row r="65">
          <cell r="A65" t="str">
            <v>Silvagi</v>
          </cell>
          <cell r="B65" t="str">
            <v>Susie</v>
          </cell>
          <cell r="C65" t="str">
            <v>28897 Augusta</v>
          </cell>
          <cell r="D65" t="str">
            <v/>
          </cell>
          <cell r="E65" t="str">
            <v>Farmington Hills</v>
          </cell>
          <cell r="F65" t="str">
            <v>MI</v>
          </cell>
          <cell r="G65">
            <v>48331</v>
          </cell>
          <cell r="H65" t="str">
            <v>(248)840-0284</v>
          </cell>
          <cell r="J65" t="str">
            <v>susie.silvagi@gmail.com</v>
          </cell>
          <cell r="L65" t="str">
            <v>College Crew</v>
          </cell>
        </row>
        <row r="66">
          <cell r="A66" t="str">
            <v>Simms</v>
          </cell>
          <cell r="B66" t="str">
            <v>Ben</v>
          </cell>
          <cell r="C66" t="str">
            <v>34457 Oakland</v>
          </cell>
          <cell r="D66" t="str">
            <v/>
          </cell>
          <cell r="E66" t="str">
            <v>Farmington</v>
          </cell>
          <cell r="F66" t="str">
            <v>MI</v>
          </cell>
          <cell r="G66">
            <v>48335</v>
          </cell>
          <cell r="H66" t="str">
            <v>(248)444-0584</v>
          </cell>
          <cell r="J66" t="str">
            <v/>
          </cell>
          <cell r="L66" t="str">
            <v>Pragmatic Paddlefish</v>
          </cell>
        </row>
        <row r="67">
          <cell r="A67" t="str">
            <v>Simpson</v>
          </cell>
          <cell r="B67" t="str">
            <v>Timothy</v>
          </cell>
          <cell r="C67" t="str">
            <v>33903 Ramble Hills Dr.</v>
          </cell>
          <cell r="D67" t="str">
            <v/>
          </cell>
          <cell r="E67" t="str">
            <v>Farmington Hills</v>
          </cell>
          <cell r="F67" t="str">
            <v>MI</v>
          </cell>
          <cell r="G67">
            <v>48331</v>
          </cell>
          <cell r="H67" t="str">
            <v>248-935-5268</v>
          </cell>
          <cell r="J67" t="str">
            <v/>
          </cell>
          <cell r="L67" t="str">
            <v>Scouts in Training</v>
          </cell>
        </row>
        <row r="68">
          <cell r="A68" t="str">
            <v>Smith</v>
          </cell>
          <cell r="B68" t="str">
            <v>Colin</v>
          </cell>
          <cell r="C68" t="str">
            <v>29317 Whistler Drive</v>
          </cell>
          <cell r="D68" t="str">
            <v/>
          </cell>
          <cell r="E68" t="str">
            <v>Novi</v>
          </cell>
          <cell r="F68" t="str">
            <v>MI</v>
          </cell>
          <cell r="G68">
            <v>48377</v>
          </cell>
          <cell r="H68" t="str">
            <v>(248)308-4968</v>
          </cell>
          <cell r="J68" t="str">
            <v/>
          </cell>
          <cell r="L68" t="str">
            <v>Paul Bunyan</v>
          </cell>
        </row>
        <row r="69">
          <cell r="A69" t="str">
            <v>Swafford</v>
          </cell>
          <cell r="B69" t="str">
            <v>Jonah</v>
          </cell>
          <cell r="C69" t="str">
            <v>34356 Glouster Cir</v>
          </cell>
          <cell r="D69" t="str">
            <v/>
          </cell>
          <cell r="E69" t="str">
            <v>Farmington Hills</v>
          </cell>
          <cell r="F69" t="str">
            <v>MI</v>
          </cell>
          <cell r="G69">
            <v>48331</v>
          </cell>
          <cell r="H69" t="str">
            <v>517-282-0756</v>
          </cell>
          <cell r="J69" t="str">
            <v/>
          </cell>
          <cell r="L69" t="str">
            <v>Pragmatic Paddlefish</v>
          </cell>
        </row>
        <row r="70">
          <cell r="A70" t="str">
            <v>Swafford</v>
          </cell>
          <cell r="B70" t="str">
            <v>Reuben</v>
          </cell>
          <cell r="C70" t="str">
            <v>34356 Glouster Cir</v>
          </cell>
          <cell r="D70" t="str">
            <v/>
          </cell>
          <cell r="E70" t="str">
            <v>Farmington Hills</v>
          </cell>
          <cell r="F70" t="str">
            <v>MI</v>
          </cell>
          <cell r="G70">
            <v>48331</v>
          </cell>
          <cell r="H70" t="str">
            <v>517-282-0756</v>
          </cell>
          <cell r="J70" t="str">
            <v/>
          </cell>
          <cell r="L70" t="str">
            <v>Ax men</v>
          </cell>
        </row>
        <row r="71">
          <cell r="A71" t="str">
            <v>Thomson</v>
          </cell>
          <cell r="B71" t="str">
            <v>Duncan</v>
          </cell>
          <cell r="C71" t="str">
            <v>22805 Brookdale</v>
          </cell>
          <cell r="D71" t="str">
            <v/>
          </cell>
          <cell r="E71" t="str">
            <v>Farmington</v>
          </cell>
          <cell r="F71" t="str">
            <v>MI</v>
          </cell>
          <cell r="G71">
            <v>48336</v>
          </cell>
          <cell r="H71" t="str">
            <v>(248)888-9189</v>
          </cell>
          <cell r="J71" t="str">
            <v/>
          </cell>
          <cell r="L71" t="str">
            <v>Swole Swine</v>
          </cell>
        </row>
        <row r="72">
          <cell r="A72" t="str">
            <v>Tisch</v>
          </cell>
          <cell r="B72" t="str">
            <v>Gavin</v>
          </cell>
          <cell r="C72" t="str">
            <v>51611 Morgan Dr</v>
          </cell>
          <cell r="D72" t="str">
            <v/>
          </cell>
          <cell r="E72" t="str">
            <v>South Lyon</v>
          </cell>
          <cell r="F72" t="str">
            <v>MI</v>
          </cell>
          <cell r="G72">
            <v>48178</v>
          </cell>
          <cell r="H72" t="str">
            <v>248-264-6033</v>
          </cell>
          <cell r="J72" t="str">
            <v/>
          </cell>
          <cell r="L72" t="str">
            <v>Kings Men</v>
          </cell>
        </row>
        <row r="73">
          <cell r="A73" t="str">
            <v>Tuzzolino</v>
          </cell>
          <cell r="B73" t="str">
            <v>Carmelo</v>
          </cell>
          <cell r="C73" t="str">
            <v>22806 Fox Creek</v>
          </cell>
          <cell r="D73" t="str">
            <v/>
          </cell>
          <cell r="E73" t="str">
            <v>Farmington Hills</v>
          </cell>
          <cell r="F73" t="str">
            <v>MI</v>
          </cell>
          <cell r="G73">
            <v>48335</v>
          </cell>
          <cell r="H73" t="str">
            <v>248-417-8226</v>
          </cell>
          <cell r="J73" t="str">
            <v/>
          </cell>
          <cell r="L73" t="str">
            <v>Nuclear Narwhals</v>
          </cell>
        </row>
        <row r="74">
          <cell r="A74" t="str">
            <v>Tuzzolino</v>
          </cell>
          <cell r="B74" t="str">
            <v>Pasquale</v>
          </cell>
          <cell r="C74" t="str">
            <v>22806 Fox Creek</v>
          </cell>
          <cell r="D74" t="str">
            <v/>
          </cell>
          <cell r="E74" t="str">
            <v>Farmington Hills</v>
          </cell>
          <cell r="F74" t="str">
            <v>MI</v>
          </cell>
          <cell r="G74">
            <v>48335</v>
          </cell>
          <cell r="H74" t="str">
            <v>248-417-8226</v>
          </cell>
          <cell r="J74" t="str">
            <v/>
          </cell>
          <cell r="L74" t="str">
            <v>Nuclear Narwhals</v>
          </cell>
        </row>
        <row r="75">
          <cell r="A75" t="str">
            <v>Ulmer</v>
          </cell>
          <cell r="B75" t="str">
            <v>Trevor</v>
          </cell>
          <cell r="C75" t="str">
            <v>9054 Clubwood Dr</v>
          </cell>
          <cell r="D75" t="str">
            <v/>
          </cell>
          <cell r="E75" t="str">
            <v>Commerce</v>
          </cell>
          <cell r="F75" t="str">
            <v>MI</v>
          </cell>
          <cell r="G75">
            <v>48390</v>
          </cell>
          <cell r="H75" t="str">
            <v>(248)521-6250</v>
          </cell>
          <cell r="J75" t="str">
            <v/>
          </cell>
          <cell r="L75" t="str">
            <v>Paul Bunyan</v>
          </cell>
        </row>
        <row r="76">
          <cell r="A76" t="str">
            <v>Vestlund</v>
          </cell>
          <cell r="B76" t="str">
            <v>Movitz</v>
          </cell>
          <cell r="C76" t="str">
            <v>19515 Whitman Ct</v>
          </cell>
          <cell r="D76" t="str">
            <v/>
          </cell>
          <cell r="E76" t="str">
            <v>Northville</v>
          </cell>
          <cell r="F76" t="str">
            <v>MI</v>
          </cell>
          <cell r="G76">
            <v>48167</v>
          </cell>
          <cell r="H76" t="str">
            <v>313-655-5899</v>
          </cell>
          <cell r="J76" t="str">
            <v/>
          </cell>
          <cell r="L76" t="str">
            <v>Kings Men</v>
          </cell>
        </row>
        <row r="77">
          <cell r="A77" t="str">
            <v>Wagner</v>
          </cell>
          <cell r="B77" t="str">
            <v>Joshua</v>
          </cell>
          <cell r="C77" t="str">
            <v>29160 Leesburg Ct</v>
          </cell>
          <cell r="D77" t="str">
            <v/>
          </cell>
          <cell r="E77" t="str">
            <v>Farmington Hills</v>
          </cell>
          <cell r="F77" t="str">
            <v>MI</v>
          </cell>
          <cell r="G77">
            <v>48331</v>
          </cell>
          <cell r="H77" t="str">
            <v>734-*751-9898</v>
          </cell>
          <cell r="J77" t="str">
            <v/>
          </cell>
          <cell r="L77" t="str">
            <v>Ax men</v>
          </cell>
        </row>
        <row r="78">
          <cell r="A78" t="str">
            <v>Wauldron</v>
          </cell>
          <cell r="B78" t="str">
            <v>Nicole</v>
          </cell>
          <cell r="C78" t="str">
            <v>32381 Tareyton Street</v>
          </cell>
          <cell r="D78" t="str">
            <v/>
          </cell>
          <cell r="E78" t="str">
            <v>Farmington Hills</v>
          </cell>
          <cell r="F78" t="str">
            <v>MI</v>
          </cell>
          <cell r="G78">
            <v>48334</v>
          </cell>
          <cell r="H78" t="str">
            <v>(248)462-2360</v>
          </cell>
          <cell r="J78" t="str">
            <v/>
          </cell>
          <cell r="L78" t="str">
            <v>Paul Bunyan</v>
          </cell>
        </row>
        <row r="79">
          <cell r="A79" t="str">
            <v>Wauldron</v>
          </cell>
          <cell r="B79" t="str">
            <v>Noah</v>
          </cell>
          <cell r="C79" t="str">
            <v>32381 Tareyton Street</v>
          </cell>
          <cell r="D79" t="str">
            <v/>
          </cell>
          <cell r="E79" t="str">
            <v>Farmington Hills</v>
          </cell>
          <cell r="F79" t="str">
            <v>MI</v>
          </cell>
          <cell r="G79">
            <v>48334</v>
          </cell>
          <cell r="H79" t="str">
            <v>(248)462-2360</v>
          </cell>
          <cell r="J79" t="str">
            <v/>
          </cell>
          <cell r="L79" t="str">
            <v>Paul Bunyan</v>
          </cell>
        </row>
        <row r="80">
          <cell r="A80" t="str">
            <v>Wilburn</v>
          </cell>
          <cell r="B80" t="str">
            <v>Colin</v>
          </cell>
          <cell r="C80" t="str">
            <v>20209 Woodcreek Blvd</v>
          </cell>
          <cell r="D80" t="str">
            <v/>
          </cell>
          <cell r="E80" t="str">
            <v>Northville</v>
          </cell>
          <cell r="F80" t="str">
            <v>MI</v>
          </cell>
          <cell r="G80">
            <v>48167</v>
          </cell>
          <cell r="H80" t="str">
            <v>734-589-7461</v>
          </cell>
          <cell r="J80" t="str">
            <v/>
          </cell>
          <cell r="L80" t="str">
            <v>Fire Fox</v>
          </cell>
        </row>
        <row r="81">
          <cell r="A81" t="str">
            <v>Wilson</v>
          </cell>
          <cell r="B81" t="str">
            <v>Quinn</v>
          </cell>
          <cell r="C81" t="str">
            <v>24990 Samoset Trail</v>
          </cell>
          <cell r="D81" t="str">
            <v/>
          </cell>
          <cell r="E81" t="str">
            <v>Southfield</v>
          </cell>
          <cell r="F81" t="str">
            <v>MI</v>
          </cell>
          <cell r="G81">
            <v>48033</v>
          </cell>
          <cell r="H81" t="str">
            <v>313-918-7000</v>
          </cell>
          <cell r="J81" t="str">
            <v/>
          </cell>
          <cell r="L81" t="str">
            <v>Moose</v>
          </cell>
        </row>
        <row r="82">
          <cell r="A82" t="str">
            <v>Witsil</v>
          </cell>
          <cell r="B82" t="str">
            <v>Daniel</v>
          </cell>
          <cell r="C82" t="str">
            <v>19 Devonshire Road</v>
          </cell>
          <cell r="D82" t="str">
            <v/>
          </cell>
          <cell r="E82" t="str">
            <v>Pleasant Ridge</v>
          </cell>
          <cell r="F82" t="str">
            <v>MI</v>
          </cell>
          <cell r="G82">
            <v>48069</v>
          </cell>
          <cell r="H82" t="str">
            <v>(248)404-8237</v>
          </cell>
          <cell r="J82" t="str">
            <v>fwitsil@freepress.com</v>
          </cell>
          <cell r="L82" t="str">
            <v>Paul Bunyan</v>
          </cell>
        </row>
        <row r="83">
          <cell r="A83" t="str">
            <v>Wolff</v>
          </cell>
          <cell r="B83" t="str">
            <v>Crosby</v>
          </cell>
          <cell r="C83" t="str">
            <v>23220 Violet St</v>
          </cell>
          <cell r="D83" t="str">
            <v/>
          </cell>
          <cell r="E83" t="str">
            <v>Farmington</v>
          </cell>
          <cell r="F83" t="str">
            <v>MI</v>
          </cell>
          <cell r="G83">
            <v>48336</v>
          </cell>
          <cell r="H83" t="str">
            <v>(734)576-1887</v>
          </cell>
          <cell r="J83" t="str">
            <v/>
          </cell>
          <cell r="L83" t="str">
            <v>Scouts in Training</v>
          </cell>
        </row>
        <row r="84">
          <cell r="A84" t="str">
            <v>Workman</v>
          </cell>
          <cell r="B84" t="str">
            <v>Kate</v>
          </cell>
          <cell r="C84" t="str">
            <v>22819 Brookdale St</v>
          </cell>
          <cell r="D84" t="str">
            <v/>
          </cell>
          <cell r="E84" t="str">
            <v>Farmington</v>
          </cell>
          <cell r="F84" t="str">
            <v>MI</v>
          </cell>
          <cell r="G84">
            <v>48336</v>
          </cell>
          <cell r="H84" t="str">
            <v>248-980-6933</v>
          </cell>
          <cell r="J84" t="str">
            <v/>
          </cell>
          <cell r="L84" t="str">
            <v>Paul Bunyan</v>
          </cell>
        </row>
        <row r="85">
          <cell r="A85" t="str">
            <v>Yandora</v>
          </cell>
          <cell r="B85" t="str">
            <v>Grayson</v>
          </cell>
          <cell r="C85" t="str">
            <v>23930 Creekside</v>
          </cell>
          <cell r="D85" t="str">
            <v/>
          </cell>
          <cell r="E85" t="str">
            <v>Farmington Hills</v>
          </cell>
          <cell r="F85" t="str">
            <v>MI</v>
          </cell>
          <cell r="G85">
            <v>48336</v>
          </cell>
          <cell r="H85" t="str">
            <v>(248)756-4981</v>
          </cell>
          <cell r="J85" t="str">
            <v/>
          </cell>
          <cell r="L85" t="str">
            <v>Swole Swine</v>
          </cell>
        </row>
        <row r="86">
          <cell r="A86" t="str">
            <v>Zerbonia</v>
          </cell>
          <cell r="B86" t="str">
            <v>Alex</v>
          </cell>
          <cell r="C86" t="str">
            <v>25201 Bridlepath</v>
          </cell>
          <cell r="D86" t="str">
            <v/>
          </cell>
          <cell r="E86" t="str">
            <v>Farmington Hills</v>
          </cell>
          <cell r="F86" t="str">
            <v>MI</v>
          </cell>
          <cell r="G86">
            <v>48335</v>
          </cell>
          <cell r="H86" t="str">
            <v>248-921-1013</v>
          </cell>
          <cell r="J86" t="str">
            <v/>
          </cell>
          <cell r="L86" t="str">
            <v>Nuclear Narwhals</v>
          </cell>
        </row>
        <row r="87">
          <cell r="A87" t="str">
            <v>Zerbonia</v>
          </cell>
          <cell r="B87" t="str">
            <v>Nathaniel</v>
          </cell>
          <cell r="C87" t="str">
            <v>25201 Bridlepath</v>
          </cell>
          <cell r="D87" t="str">
            <v/>
          </cell>
          <cell r="E87" t="str">
            <v>Farmington Hills</v>
          </cell>
          <cell r="F87" t="str">
            <v>MI</v>
          </cell>
          <cell r="G87">
            <v>48335</v>
          </cell>
          <cell r="H87" t="str">
            <v>248-921-1013</v>
          </cell>
          <cell r="J87" t="str">
            <v/>
          </cell>
          <cell r="L87" t="str">
            <v>Swole Swine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dolfobacap@gmail.com" TargetMode="External"/><Relationship Id="rId1" Type="http://schemas.openxmlformats.org/officeDocument/2006/relationships/hyperlink" Target="mailto:acocagne@comcast.ne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p_benjamin@yaho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vibindesignz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aug1947_15@yahoo.com" TargetMode="External"/><Relationship Id="rId1" Type="http://schemas.openxmlformats.org/officeDocument/2006/relationships/hyperlink" Target="https://google.doubleknot.com/app/managemembers/Order?iq=RwrElCSPr-fpJXRS2Y55naUYOdgCaLVE-7n44VQ308l_54bdZK3n1DvYHhUhgbAxWjtKTxucnuvzuRCAr8a4ZPDxORKgtHpGCSnNf_ShfM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85"/>
  <sheetViews>
    <sheetView workbookViewId="0"/>
  </sheetViews>
  <sheetFormatPr defaultRowHeight="45" customHeight="1" x14ac:dyDescent="0.25"/>
  <cols>
    <col min="6" max="6" width="19" customWidth="1"/>
  </cols>
  <sheetData>
    <row r="1" spans="1:71" s="55" customFormat="1" ht="69" customHeight="1" x14ac:dyDescent="0.25">
      <c r="A1" s="55" t="s">
        <v>1262</v>
      </c>
      <c r="B1" s="55" t="s">
        <v>1263</v>
      </c>
      <c r="C1" s="55" t="s">
        <v>1264</v>
      </c>
      <c r="D1" s="55" t="s">
        <v>1265</v>
      </c>
      <c r="E1" s="55" t="s">
        <v>1266</v>
      </c>
      <c r="F1" s="55" t="s">
        <v>1267</v>
      </c>
      <c r="G1" s="55" t="s">
        <v>1268</v>
      </c>
      <c r="H1" s="55" t="s">
        <v>1269</v>
      </c>
      <c r="I1" s="55" t="s">
        <v>1270</v>
      </c>
      <c r="J1" s="55" t="s">
        <v>1271</v>
      </c>
      <c r="K1" s="55" t="s">
        <v>1272</v>
      </c>
      <c r="L1" s="55" t="s">
        <v>1273</v>
      </c>
      <c r="M1" s="55" t="s">
        <v>1274</v>
      </c>
      <c r="N1" s="55" t="s">
        <v>1275</v>
      </c>
      <c r="O1" s="55" t="s">
        <v>1276</v>
      </c>
      <c r="P1" s="55" t="s">
        <v>1277</v>
      </c>
      <c r="Q1" s="55" t="s">
        <v>1278</v>
      </c>
      <c r="R1" s="55" t="s">
        <v>1279</v>
      </c>
      <c r="S1" s="55" t="s">
        <v>1280</v>
      </c>
      <c r="T1" s="55" t="s">
        <v>1281</v>
      </c>
      <c r="U1" s="55" t="s">
        <v>1282</v>
      </c>
      <c r="V1" s="55" t="s">
        <v>1283</v>
      </c>
      <c r="W1" s="55" t="s">
        <v>1284</v>
      </c>
      <c r="X1" s="55" t="s">
        <v>1285</v>
      </c>
      <c r="Y1" s="55" t="s">
        <v>0</v>
      </c>
      <c r="Z1" s="55" t="s">
        <v>1286</v>
      </c>
      <c r="AA1" s="55" t="s">
        <v>1</v>
      </c>
      <c r="AB1" s="55" t="s">
        <v>1287</v>
      </c>
      <c r="AC1" s="55" t="s">
        <v>1288</v>
      </c>
      <c r="AD1" s="55" t="s">
        <v>1289</v>
      </c>
      <c r="AE1" s="55" t="s">
        <v>1290</v>
      </c>
      <c r="AF1" s="55" t="s">
        <v>1291</v>
      </c>
      <c r="AG1" s="55" t="s">
        <v>1292</v>
      </c>
      <c r="AH1" s="55" t="s">
        <v>1293</v>
      </c>
      <c r="AI1" s="55" t="s">
        <v>1294</v>
      </c>
      <c r="AJ1" s="55" t="s">
        <v>1295</v>
      </c>
      <c r="AK1" s="55" t="s">
        <v>1296</v>
      </c>
      <c r="AL1" s="55" t="s">
        <v>1297</v>
      </c>
      <c r="AM1" s="55" t="s">
        <v>1298</v>
      </c>
      <c r="AN1" s="55" t="s">
        <v>1299</v>
      </c>
      <c r="AO1" s="55" t="s">
        <v>1300</v>
      </c>
      <c r="AP1" s="55" t="s">
        <v>1301</v>
      </c>
      <c r="AQ1" s="55" t="s">
        <v>1302</v>
      </c>
      <c r="AR1" s="55" t="s">
        <v>1964</v>
      </c>
      <c r="AS1" s="55" t="s">
        <v>1965</v>
      </c>
      <c r="AT1" s="55" t="s">
        <v>1966</v>
      </c>
      <c r="AU1" s="55" t="s">
        <v>1967</v>
      </c>
      <c r="AV1" s="55" t="s">
        <v>1563</v>
      </c>
      <c r="AW1" s="55" t="s">
        <v>1564</v>
      </c>
      <c r="AX1" s="55" t="s">
        <v>1565</v>
      </c>
      <c r="AY1" s="55" t="s">
        <v>1566</v>
      </c>
      <c r="AZ1" s="55" t="s">
        <v>1567</v>
      </c>
      <c r="BA1" s="55" t="s">
        <v>1568</v>
      </c>
      <c r="BB1" s="55" t="s">
        <v>1569</v>
      </c>
      <c r="BC1" s="55" t="s">
        <v>1570</v>
      </c>
      <c r="BD1" s="55" t="s">
        <v>1571</v>
      </c>
      <c r="BE1" s="55" t="s">
        <v>1572</v>
      </c>
      <c r="BF1" s="55" t="s">
        <v>1573</v>
      </c>
      <c r="BG1" s="55" t="s">
        <v>1574</v>
      </c>
      <c r="BH1" s="55" t="s">
        <v>1575</v>
      </c>
      <c r="BI1" s="55" t="s">
        <v>1576</v>
      </c>
      <c r="BJ1" s="55" t="s">
        <v>1577</v>
      </c>
      <c r="BK1" s="55" t="s">
        <v>1578</v>
      </c>
      <c r="BL1" s="55" t="s">
        <v>1968</v>
      </c>
      <c r="BM1" s="55" t="s">
        <v>1969</v>
      </c>
      <c r="BN1" s="55" t="s">
        <v>1970</v>
      </c>
      <c r="BO1" s="55" t="s">
        <v>1971</v>
      </c>
      <c r="BP1" s="55" t="s">
        <v>1972</v>
      </c>
      <c r="BQ1" s="55" t="s">
        <v>1973</v>
      </c>
      <c r="BR1" s="55" t="s">
        <v>1974</v>
      </c>
      <c r="BS1" s="55" t="s">
        <v>1975</v>
      </c>
    </row>
    <row r="2" spans="1:71" ht="45" customHeight="1" x14ac:dyDescent="0.25">
      <c r="A2" t="s">
        <v>1976</v>
      </c>
      <c r="B2" s="80">
        <v>45109.5</v>
      </c>
      <c r="C2" s="80">
        <v>45115.5</v>
      </c>
      <c r="D2">
        <v>28830737</v>
      </c>
      <c r="E2" t="s">
        <v>1819</v>
      </c>
      <c r="F2" t="s">
        <v>1820</v>
      </c>
      <c r="G2" t="s">
        <v>845</v>
      </c>
      <c r="H2" t="s">
        <v>1821</v>
      </c>
      <c r="I2" t="s">
        <v>2</v>
      </c>
      <c r="J2">
        <v>48184</v>
      </c>
      <c r="K2" t="s">
        <v>1822</v>
      </c>
      <c r="L2" t="s">
        <v>1823</v>
      </c>
      <c r="M2" s="80">
        <v>44952.322430555556</v>
      </c>
      <c r="N2" s="81">
        <v>44952</v>
      </c>
      <c r="O2">
        <v>400</v>
      </c>
      <c r="P2">
        <v>0</v>
      </c>
      <c r="Q2">
        <v>0</v>
      </c>
      <c r="R2">
        <v>0</v>
      </c>
      <c r="S2">
        <v>400</v>
      </c>
      <c r="T2">
        <v>1</v>
      </c>
      <c r="U2">
        <v>0</v>
      </c>
      <c r="V2">
        <v>0</v>
      </c>
      <c r="W2" t="s">
        <v>1596</v>
      </c>
      <c r="X2" t="s">
        <v>1820</v>
      </c>
      <c r="Y2" t="s">
        <v>1304</v>
      </c>
      <c r="Z2" t="s">
        <v>1824</v>
      </c>
      <c r="AA2" t="s">
        <v>1825</v>
      </c>
      <c r="AB2" t="s">
        <v>1826</v>
      </c>
      <c r="AC2" t="s">
        <v>1821</v>
      </c>
      <c r="AD2" t="s">
        <v>2</v>
      </c>
      <c r="AE2">
        <v>48184</v>
      </c>
      <c r="AF2" t="s">
        <v>1306</v>
      </c>
      <c r="AR2" t="s">
        <v>348</v>
      </c>
      <c r="AS2" t="s">
        <v>1977</v>
      </c>
      <c r="AT2" t="s">
        <v>1978</v>
      </c>
      <c r="AU2">
        <v>0</v>
      </c>
      <c r="AV2" t="s">
        <v>1557</v>
      </c>
      <c r="AZ2" t="s">
        <v>1556</v>
      </c>
      <c r="BD2" t="s">
        <v>348</v>
      </c>
      <c r="BF2" t="s">
        <v>348</v>
      </c>
    </row>
    <row r="3" spans="1:71" ht="45" customHeight="1" x14ac:dyDescent="0.25">
      <c r="A3" t="s">
        <v>1976</v>
      </c>
      <c r="B3" s="80">
        <v>45109.5</v>
      </c>
      <c r="C3" s="80">
        <v>45115.5</v>
      </c>
      <c r="D3">
        <v>28886479</v>
      </c>
      <c r="E3" t="s">
        <v>1735</v>
      </c>
      <c r="F3" t="s">
        <v>1736</v>
      </c>
      <c r="G3" t="s">
        <v>1737</v>
      </c>
      <c r="H3" t="s">
        <v>334</v>
      </c>
      <c r="I3" t="s">
        <v>2</v>
      </c>
      <c r="J3" t="s">
        <v>1738</v>
      </c>
      <c r="K3">
        <v>2485087319</v>
      </c>
      <c r="L3" t="s">
        <v>1739</v>
      </c>
      <c r="M3" s="80">
        <v>44959.818842592591</v>
      </c>
      <c r="N3" s="81">
        <v>44959</v>
      </c>
      <c r="O3">
        <v>400</v>
      </c>
      <c r="P3">
        <v>0</v>
      </c>
      <c r="Q3">
        <v>0</v>
      </c>
      <c r="R3">
        <v>150</v>
      </c>
      <c r="S3">
        <v>400</v>
      </c>
      <c r="T3">
        <v>1</v>
      </c>
      <c r="U3">
        <v>0</v>
      </c>
      <c r="V3">
        <v>0</v>
      </c>
      <c r="W3" t="s">
        <v>1832</v>
      </c>
      <c r="X3" t="s">
        <v>1833</v>
      </c>
      <c r="Y3" t="s">
        <v>1304</v>
      </c>
      <c r="Z3">
        <v>2485087319</v>
      </c>
      <c r="AA3" t="s">
        <v>1739</v>
      </c>
      <c r="AB3" t="s">
        <v>1740</v>
      </c>
      <c r="AC3" t="s">
        <v>334</v>
      </c>
      <c r="AD3" t="s">
        <v>2</v>
      </c>
      <c r="AE3">
        <v>48336</v>
      </c>
      <c r="AF3" t="s">
        <v>1306</v>
      </c>
      <c r="AR3" t="s">
        <v>348</v>
      </c>
      <c r="AS3" t="s">
        <v>1979</v>
      </c>
      <c r="AT3" t="s">
        <v>1980</v>
      </c>
      <c r="AU3">
        <v>0</v>
      </c>
      <c r="AV3" t="s">
        <v>1981</v>
      </c>
      <c r="AZ3" t="s">
        <v>1558</v>
      </c>
      <c r="BC3" t="s">
        <v>1927</v>
      </c>
      <c r="BD3" t="s">
        <v>348</v>
      </c>
      <c r="BF3" t="s">
        <v>348</v>
      </c>
    </row>
    <row r="4" spans="1:71" ht="45" customHeight="1" x14ac:dyDescent="0.25">
      <c r="A4" t="s">
        <v>1976</v>
      </c>
      <c r="B4" s="80">
        <v>45109.5</v>
      </c>
      <c r="C4" s="80">
        <v>45115.5</v>
      </c>
      <c r="D4">
        <v>28890063</v>
      </c>
      <c r="E4" t="s">
        <v>1982</v>
      </c>
      <c r="F4" t="s">
        <v>1983</v>
      </c>
      <c r="G4" t="s">
        <v>1984</v>
      </c>
      <c r="H4" t="s">
        <v>1614</v>
      </c>
      <c r="I4" t="s">
        <v>2</v>
      </c>
      <c r="J4">
        <v>48334</v>
      </c>
      <c r="K4" t="s">
        <v>1985</v>
      </c>
      <c r="L4" t="s">
        <v>1326</v>
      </c>
      <c r="M4" s="80">
        <v>44960.562592592592</v>
      </c>
      <c r="N4" s="81">
        <v>44960</v>
      </c>
      <c r="O4">
        <v>400</v>
      </c>
      <c r="P4">
        <v>0</v>
      </c>
      <c r="Q4">
        <v>0</v>
      </c>
      <c r="R4">
        <v>0</v>
      </c>
      <c r="S4">
        <v>400</v>
      </c>
      <c r="T4">
        <v>1</v>
      </c>
      <c r="U4">
        <v>0</v>
      </c>
      <c r="V4">
        <v>0</v>
      </c>
      <c r="W4" t="s">
        <v>1986</v>
      </c>
      <c r="X4" t="s">
        <v>1983</v>
      </c>
      <c r="Y4" t="s">
        <v>1304</v>
      </c>
      <c r="Z4" t="s">
        <v>1987</v>
      </c>
      <c r="AA4" t="s">
        <v>1326</v>
      </c>
      <c r="AR4" t="s">
        <v>348</v>
      </c>
      <c r="AS4" t="s">
        <v>1977</v>
      </c>
      <c r="AT4" t="s">
        <v>1988</v>
      </c>
      <c r="AU4">
        <v>0</v>
      </c>
      <c r="AV4" t="s">
        <v>1557</v>
      </c>
      <c r="AZ4" t="s">
        <v>1556</v>
      </c>
      <c r="BD4" t="s">
        <v>348</v>
      </c>
      <c r="BF4" t="s">
        <v>348</v>
      </c>
    </row>
    <row r="5" spans="1:71" ht="45" customHeight="1" x14ac:dyDescent="0.25">
      <c r="A5" t="s">
        <v>1976</v>
      </c>
      <c r="B5" s="80">
        <v>45109.5</v>
      </c>
      <c r="C5" s="80">
        <v>45115.5</v>
      </c>
      <c r="D5">
        <v>28913876</v>
      </c>
      <c r="E5" t="s">
        <v>1631</v>
      </c>
      <c r="F5" t="s">
        <v>1632</v>
      </c>
      <c r="G5" t="s">
        <v>1633</v>
      </c>
      <c r="H5" t="s">
        <v>92</v>
      </c>
      <c r="I5" t="s">
        <v>2</v>
      </c>
      <c r="J5">
        <v>48335</v>
      </c>
      <c r="K5" t="s">
        <v>1315</v>
      </c>
      <c r="L5" t="s">
        <v>1408</v>
      </c>
      <c r="M5" s="80">
        <v>44964.646215277775</v>
      </c>
      <c r="N5" s="81">
        <v>44964</v>
      </c>
      <c r="O5">
        <v>800</v>
      </c>
      <c r="P5">
        <v>0</v>
      </c>
      <c r="Q5">
        <v>0</v>
      </c>
      <c r="R5">
        <v>800</v>
      </c>
      <c r="S5">
        <v>400</v>
      </c>
      <c r="T5">
        <v>1</v>
      </c>
      <c r="U5">
        <v>0</v>
      </c>
      <c r="V5">
        <v>0</v>
      </c>
      <c r="W5" t="s">
        <v>1634</v>
      </c>
      <c r="X5" t="s">
        <v>1632</v>
      </c>
      <c r="Y5" t="s">
        <v>1304</v>
      </c>
      <c r="Z5">
        <v>2488072983</v>
      </c>
      <c r="AA5" t="s">
        <v>1635</v>
      </c>
      <c r="AR5" t="s">
        <v>348</v>
      </c>
      <c r="AS5" t="s">
        <v>1977</v>
      </c>
      <c r="AT5" t="s">
        <v>1980</v>
      </c>
      <c r="AU5">
        <v>0</v>
      </c>
      <c r="AV5" t="s">
        <v>1981</v>
      </c>
      <c r="AZ5" t="s">
        <v>1556</v>
      </c>
      <c r="BD5" t="s">
        <v>348</v>
      </c>
      <c r="BF5" t="s">
        <v>348</v>
      </c>
    </row>
    <row r="6" spans="1:71" ht="45" customHeight="1" x14ac:dyDescent="0.25">
      <c r="A6" t="s">
        <v>1976</v>
      </c>
      <c r="B6" s="80">
        <v>45109.5</v>
      </c>
      <c r="C6" s="80">
        <v>45115.5</v>
      </c>
      <c r="D6">
        <v>28913876</v>
      </c>
      <c r="E6" t="s">
        <v>1631</v>
      </c>
      <c r="F6" t="s">
        <v>1632</v>
      </c>
      <c r="G6" t="s">
        <v>1633</v>
      </c>
      <c r="H6" t="s">
        <v>92</v>
      </c>
      <c r="I6" t="s">
        <v>2</v>
      </c>
      <c r="J6">
        <v>48335</v>
      </c>
      <c r="K6" t="s">
        <v>1315</v>
      </c>
      <c r="L6" t="s">
        <v>1408</v>
      </c>
      <c r="M6" s="80">
        <v>44964.646215277775</v>
      </c>
      <c r="N6" s="81">
        <v>44964</v>
      </c>
      <c r="O6">
        <v>800</v>
      </c>
      <c r="P6">
        <v>0</v>
      </c>
      <c r="Q6">
        <v>0</v>
      </c>
      <c r="R6">
        <v>800</v>
      </c>
      <c r="S6">
        <v>400</v>
      </c>
      <c r="T6">
        <v>1</v>
      </c>
      <c r="U6">
        <v>0</v>
      </c>
      <c r="V6">
        <v>0</v>
      </c>
      <c r="W6" t="s">
        <v>1910</v>
      </c>
      <c r="X6" t="s">
        <v>1632</v>
      </c>
      <c r="Y6" t="s">
        <v>1304</v>
      </c>
      <c r="Z6" t="s">
        <v>1919</v>
      </c>
      <c r="AA6" t="s">
        <v>1408</v>
      </c>
      <c r="AR6" t="s">
        <v>348</v>
      </c>
      <c r="AS6" t="s">
        <v>1979</v>
      </c>
      <c r="AT6" t="s">
        <v>1988</v>
      </c>
      <c r="AU6">
        <v>0</v>
      </c>
      <c r="AV6" t="s">
        <v>1557</v>
      </c>
      <c r="AZ6" t="s">
        <v>1556</v>
      </c>
      <c r="BD6" t="s">
        <v>348</v>
      </c>
      <c r="BF6" t="s">
        <v>348</v>
      </c>
    </row>
    <row r="7" spans="1:71" ht="45" customHeight="1" x14ac:dyDescent="0.25">
      <c r="A7" t="s">
        <v>1976</v>
      </c>
      <c r="B7" s="80">
        <v>45109.5</v>
      </c>
      <c r="C7" s="80">
        <v>45115.5</v>
      </c>
      <c r="D7">
        <v>28915461</v>
      </c>
      <c r="E7" t="s">
        <v>1765</v>
      </c>
      <c r="F7" t="s">
        <v>1766</v>
      </c>
      <c r="G7" t="s">
        <v>659</v>
      </c>
      <c r="H7" t="s">
        <v>92</v>
      </c>
      <c r="I7" t="s">
        <v>2</v>
      </c>
      <c r="J7">
        <v>48331</v>
      </c>
      <c r="K7">
        <v>2488400284</v>
      </c>
      <c r="L7" t="s">
        <v>1989</v>
      </c>
      <c r="M7" s="80">
        <v>44964.838576388887</v>
      </c>
      <c r="N7" s="81">
        <v>44964</v>
      </c>
      <c r="O7">
        <v>400</v>
      </c>
      <c r="P7">
        <v>0</v>
      </c>
      <c r="Q7">
        <v>0</v>
      </c>
      <c r="R7">
        <v>0</v>
      </c>
      <c r="S7">
        <v>400</v>
      </c>
      <c r="T7">
        <v>1</v>
      </c>
      <c r="U7">
        <v>0</v>
      </c>
      <c r="V7">
        <v>0</v>
      </c>
      <c r="W7" t="s">
        <v>1767</v>
      </c>
      <c r="X7" t="s">
        <v>1766</v>
      </c>
      <c r="Y7" t="s">
        <v>1304</v>
      </c>
      <c r="Z7">
        <v>2488400284</v>
      </c>
      <c r="AA7" t="s">
        <v>1989</v>
      </c>
      <c r="AR7" t="s">
        <v>348</v>
      </c>
      <c r="AS7" t="s">
        <v>1977</v>
      </c>
      <c r="AT7" t="s">
        <v>1980</v>
      </c>
      <c r="AU7">
        <v>0</v>
      </c>
      <c r="AV7" t="s">
        <v>1557</v>
      </c>
      <c r="AZ7" t="s">
        <v>1556</v>
      </c>
      <c r="BF7" t="s">
        <v>348</v>
      </c>
    </row>
    <row r="8" spans="1:71" ht="45" customHeight="1" x14ac:dyDescent="0.25">
      <c r="A8" t="s">
        <v>1976</v>
      </c>
      <c r="B8" s="80">
        <v>45109.5</v>
      </c>
      <c r="C8" s="80">
        <v>45115.5</v>
      </c>
      <c r="D8">
        <v>28915461</v>
      </c>
      <c r="E8" t="s">
        <v>1765</v>
      </c>
      <c r="F8" t="s">
        <v>1766</v>
      </c>
      <c r="G8" t="s">
        <v>659</v>
      </c>
      <c r="H8" t="s">
        <v>92</v>
      </c>
      <c r="I8" t="s">
        <v>2</v>
      </c>
      <c r="J8">
        <v>48331</v>
      </c>
      <c r="K8">
        <v>2488400284</v>
      </c>
      <c r="L8" t="s">
        <v>1989</v>
      </c>
      <c r="M8" s="80">
        <v>44964.838576388887</v>
      </c>
      <c r="N8" s="81">
        <v>44964</v>
      </c>
      <c r="O8">
        <v>400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 t="s">
        <v>1765</v>
      </c>
      <c r="X8" t="s">
        <v>1766</v>
      </c>
      <c r="Y8" t="s">
        <v>1308</v>
      </c>
      <c r="Z8">
        <v>2488400284</v>
      </c>
      <c r="AA8" t="s">
        <v>1989</v>
      </c>
      <c r="AB8" t="s">
        <v>659</v>
      </c>
      <c r="AC8" t="s">
        <v>92</v>
      </c>
      <c r="AD8" t="s">
        <v>2</v>
      </c>
      <c r="AE8">
        <v>48331</v>
      </c>
      <c r="AF8" t="s">
        <v>1306</v>
      </c>
      <c r="BL8" t="s">
        <v>1977</v>
      </c>
      <c r="BM8" t="s">
        <v>348</v>
      </c>
      <c r="BO8" t="s">
        <v>348</v>
      </c>
      <c r="BQ8" t="s">
        <v>1978</v>
      </c>
      <c r="BR8">
        <v>0</v>
      </c>
    </row>
    <row r="9" spans="1:71" ht="45" customHeight="1" x14ac:dyDescent="0.25">
      <c r="A9" t="s">
        <v>1976</v>
      </c>
      <c r="B9" s="80">
        <v>45109.5</v>
      </c>
      <c r="C9" s="80">
        <v>45115.5</v>
      </c>
      <c r="D9">
        <v>28927517</v>
      </c>
      <c r="E9" t="s">
        <v>1945</v>
      </c>
      <c r="F9" t="s">
        <v>1946</v>
      </c>
      <c r="G9" t="s">
        <v>1947</v>
      </c>
      <c r="H9" t="s">
        <v>1604</v>
      </c>
      <c r="I9" t="s">
        <v>2</v>
      </c>
      <c r="J9">
        <v>48382</v>
      </c>
      <c r="K9">
        <v>4192052667</v>
      </c>
      <c r="L9" t="s">
        <v>1948</v>
      </c>
      <c r="M9" s="80">
        <v>44967.387800925928</v>
      </c>
      <c r="N9" s="81">
        <v>44967</v>
      </c>
      <c r="O9">
        <v>400</v>
      </c>
      <c r="P9">
        <v>0</v>
      </c>
      <c r="Q9">
        <v>0</v>
      </c>
      <c r="R9">
        <v>400</v>
      </c>
      <c r="S9">
        <v>400</v>
      </c>
      <c r="T9">
        <v>1</v>
      </c>
      <c r="U9">
        <v>0</v>
      </c>
      <c r="V9">
        <v>0</v>
      </c>
      <c r="W9" t="s">
        <v>1949</v>
      </c>
      <c r="X9" t="s">
        <v>1946</v>
      </c>
      <c r="Y9" t="s">
        <v>1304</v>
      </c>
      <c r="Z9">
        <v>4192052667</v>
      </c>
      <c r="AA9" t="s">
        <v>1948</v>
      </c>
      <c r="AR9" t="s">
        <v>348</v>
      </c>
      <c r="AS9" t="s">
        <v>1979</v>
      </c>
      <c r="AT9" t="s">
        <v>1990</v>
      </c>
      <c r="AU9">
        <v>0</v>
      </c>
      <c r="AV9" t="s">
        <v>1557</v>
      </c>
      <c r="AZ9" t="s">
        <v>1556</v>
      </c>
      <c r="BD9" t="s">
        <v>348</v>
      </c>
      <c r="BF9" t="s">
        <v>348</v>
      </c>
    </row>
    <row r="10" spans="1:71" ht="45" customHeight="1" x14ac:dyDescent="0.25">
      <c r="A10" t="s">
        <v>1976</v>
      </c>
      <c r="B10" s="80">
        <v>45109.5</v>
      </c>
      <c r="C10" s="80">
        <v>45115.5</v>
      </c>
      <c r="D10">
        <v>28947263</v>
      </c>
      <c r="E10" t="s">
        <v>1757</v>
      </c>
      <c r="F10" t="s">
        <v>1758</v>
      </c>
      <c r="G10" t="s">
        <v>1759</v>
      </c>
      <c r="H10" t="s">
        <v>1760</v>
      </c>
      <c r="I10" t="s">
        <v>2</v>
      </c>
      <c r="J10">
        <v>48335</v>
      </c>
      <c r="K10">
        <v>6168480411</v>
      </c>
      <c r="L10" t="s">
        <v>1761</v>
      </c>
      <c r="M10" s="80">
        <v>44971.705254629633</v>
      </c>
      <c r="N10" s="81">
        <v>44971</v>
      </c>
      <c r="O10">
        <v>400</v>
      </c>
      <c r="P10">
        <v>0</v>
      </c>
      <c r="Q10">
        <v>0</v>
      </c>
      <c r="R10">
        <v>400</v>
      </c>
      <c r="S10">
        <v>400</v>
      </c>
      <c r="T10">
        <v>1</v>
      </c>
      <c r="U10">
        <v>0</v>
      </c>
      <c r="V10">
        <v>0</v>
      </c>
      <c r="W10" t="s">
        <v>1762</v>
      </c>
      <c r="X10" t="s">
        <v>1763</v>
      </c>
      <c r="Y10" t="s">
        <v>1304</v>
      </c>
      <c r="Z10">
        <v>6168480411</v>
      </c>
      <c r="AA10" t="s">
        <v>1761</v>
      </c>
      <c r="AR10" t="s">
        <v>348</v>
      </c>
      <c r="AS10" t="s">
        <v>1979</v>
      </c>
      <c r="AT10" t="s">
        <v>1990</v>
      </c>
      <c r="AU10">
        <v>0</v>
      </c>
      <c r="AV10" t="s">
        <v>1557</v>
      </c>
      <c r="AZ10" t="s">
        <v>1556</v>
      </c>
      <c r="BD10" t="s">
        <v>348</v>
      </c>
      <c r="BF10" t="s">
        <v>348</v>
      </c>
      <c r="BK10" t="s">
        <v>1991</v>
      </c>
    </row>
    <row r="11" spans="1:71" ht="45" customHeight="1" x14ac:dyDescent="0.25">
      <c r="A11" t="s">
        <v>1976</v>
      </c>
      <c r="B11" s="80">
        <v>45109.5</v>
      </c>
      <c r="C11" s="80">
        <v>45115.5</v>
      </c>
      <c r="D11">
        <v>28990525</v>
      </c>
      <c r="E11" t="s">
        <v>1689</v>
      </c>
      <c r="F11" t="s">
        <v>1690</v>
      </c>
      <c r="G11" t="s">
        <v>1691</v>
      </c>
      <c r="H11" t="s">
        <v>1604</v>
      </c>
      <c r="I11" t="s">
        <v>2</v>
      </c>
      <c r="J11">
        <v>48382</v>
      </c>
      <c r="K11">
        <v>3136555899</v>
      </c>
      <c r="L11" t="s">
        <v>1692</v>
      </c>
      <c r="M11" s="80">
        <v>44978.507256944446</v>
      </c>
      <c r="N11" s="81">
        <v>44978</v>
      </c>
      <c r="O11">
        <v>400</v>
      </c>
      <c r="P11">
        <v>0</v>
      </c>
      <c r="Q11">
        <v>0</v>
      </c>
      <c r="R11">
        <v>400</v>
      </c>
      <c r="S11">
        <v>400</v>
      </c>
      <c r="T11">
        <v>1</v>
      </c>
      <c r="U11">
        <v>0</v>
      </c>
      <c r="V11">
        <v>0</v>
      </c>
      <c r="W11" t="s">
        <v>1693</v>
      </c>
      <c r="X11" t="s">
        <v>1690</v>
      </c>
      <c r="Y11" t="s">
        <v>1304</v>
      </c>
      <c r="Z11">
        <v>3136555899</v>
      </c>
      <c r="AA11" t="s">
        <v>1692</v>
      </c>
      <c r="AR11" t="s">
        <v>348</v>
      </c>
      <c r="AS11" t="s">
        <v>1979</v>
      </c>
      <c r="AT11" t="s">
        <v>1990</v>
      </c>
      <c r="AU11">
        <v>0</v>
      </c>
      <c r="AV11" t="s">
        <v>1557</v>
      </c>
      <c r="AZ11" t="s">
        <v>1556</v>
      </c>
      <c r="BD11" t="s">
        <v>348</v>
      </c>
      <c r="BF11" t="s">
        <v>348</v>
      </c>
    </row>
    <row r="12" spans="1:71" ht="45" customHeight="1" x14ac:dyDescent="0.25">
      <c r="A12" t="s">
        <v>1976</v>
      </c>
      <c r="B12" s="80">
        <v>45109.5</v>
      </c>
      <c r="C12" s="80">
        <v>45115.5</v>
      </c>
      <c r="D12">
        <v>28992152</v>
      </c>
      <c r="E12" t="s">
        <v>349</v>
      </c>
      <c r="F12" t="s">
        <v>350</v>
      </c>
      <c r="G12" t="s">
        <v>351</v>
      </c>
      <c r="H12" t="s">
        <v>92</v>
      </c>
      <c r="I12" t="s">
        <v>2</v>
      </c>
      <c r="J12">
        <v>48336</v>
      </c>
      <c r="K12">
        <v>2485087328</v>
      </c>
      <c r="L12" t="s">
        <v>352</v>
      </c>
      <c r="M12" s="80">
        <v>44978.647685185184</v>
      </c>
      <c r="N12" s="81">
        <v>44978</v>
      </c>
      <c r="O12">
        <v>800</v>
      </c>
      <c r="P12">
        <v>0</v>
      </c>
      <c r="Q12">
        <v>0</v>
      </c>
      <c r="R12">
        <v>0</v>
      </c>
      <c r="S12">
        <v>400</v>
      </c>
      <c r="T12">
        <v>1</v>
      </c>
      <c r="U12">
        <v>0</v>
      </c>
      <c r="V12">
        <v>0</v>
      </c>
      <c r="W12" t="s">
        <v>349</v>
      </c>
      <c r="X12" t="s">
        <v>350</v>
      </c>
      <c r="Y12" t="s">
        <v>1304</v>
      </c>
      <c r="Z12" t="s">
        <v>1311</v>
      </c>
      <c r="AA12" t="s">
        <v>352</v>
      </c>
      <c r="AR12" t="s">
        <v>348</v>
      </c>
      <c r="AS12" t="s">
        <v>1977</v>
      </c>
      <c r="AT12" t="s">
        <v>1988</v>
      </c>
      <c r="AU12">
        <v>0</v>
      </c>
      <c r="AV12" t="s">
        <v>1557</v>
      </c>
      <c r="AZ12" t="s">
        <v>1556</v>
      </c>
      <c r="BF12" t="s">
        <v>348</v>
      </c>
      <c r="BJ12" t="s">
        <v>1663</v>
      </c>
    </row>
    <row r="13" spans="1:71" ht="45" customHeight="1" x14ac:dyDescent="0.25">
      <c r="A13" t="s">
        <v>1976</v>
      </c>
      <c r="B13" s="80">
        <v>45109.5</v>
      </c>
      <c r="C13" s="80">
        <v>45115.5</v>
      </c>
      <c r="D13">
        <v>28992152</v>
      </c>
      <c r="E13" t="s">
        <v>349</v>
      </c>
      <c r="F13" t="s">
        <v>350</v>
      </c>
      <c r="G13" t="s">
        <v>351</v>
      </c>
      <c r="H13" t="s">
        <v>92</v>
      </c>
      <c r="I13" t="s">
        <v>2</v>
      </c>
      <c r="J13">
        <v>48336</v>
      </c>
      <c r="K13">
        <v>2485087328</v>
      </c>
      <c r="L13" t="s">
        <v>352</v>
      </c>
      <c r="M13" s="80">
        <v>44978.647685185184</v>
      </c>
      <c r="N13" s="81">
        <v>44978</v>
      </c>
      <c r="O13">
        <v>800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 t="s">
        <v>93</v>
      </c>
      <c r="X13" t="s">
        <v>350</v>
      </c>
      <c r="Y13" t="s">
        <v>1308</v>
      </c>
      <c r="Z13">
        <v>2485087328</v>
      </c>
      <c r="AA13" t="s">
        <v>352</v>
      </c>
      <c r="AB13" t="s">
        <v>351</v>
      </c>
      <c r="AC13" t="s">
        <v>92</v>
      </c>
      <c r="AD13" t="s">
        <v>2</v>
      </c>
      <c r="AE13">
        <v>48336</v>
      </c>
      <c r="AF13" t="s">
        <v>1306</v>
      </c>
      <c r="BL13" t="s">
        <v>1977</v>
      </c>
      <c r="BO13" t="s">
        <v>348</v>
      </c>
      <c r="BQ13" t="s">
        <v>1980</v>
      </c>
      <c r="BR13">
        <v>0</v>
      </c>
    </row>
    <row r="14" spans="1:71" ht="45" customHeight="1" x14ac:dyDescent="0.25">
      <c r="A14" t="s">
        <v>1976</v>
      </c>
      <c r="B14" s="80">
        <v>45109.5</v>
      </c>
      <c r="C14" s="80">
        <v>45115.5</v>
      </c>
      <c r="D14">
        <v>28992152</v>
      </c>
      <c r="E14" t="s">
        <v>349</v>
      </c>
      <c r="F14" t="s">
        <v>350</v>
      </c>
      <c r="G14" t="s">
        <v>351</v>
      </c>
      <c r="H14" t="s">
        <v>92</v>
      </c>
      <c r="I14" t="s">
        <v>2</v>
      </c>
      <c r="J14">
        <v>48336</v>
      </c>
      <c r="K14">
        <v>2485087328</v>
      </c>
      <c r="L14" t="s">
        <v>352</v>
      </c>
      <c r="M14" s="80">
        <v>44978.647685185184</v>
      </c>
      <c r="N14" s="81">
        <v>44978</v>
      </c>
      <c r="O14">
        <v>800</v>
      </c>
      <c r="P14">
        <v>0</v>
      </c>
      <c r="Q14">
        <v>0</v>
      </c>
      <c r="R14">
        <v>0</v>
      </c>
      <c r="S14">
        <v>400</v>
      </c>
      <c r="T14">
        <v>1</v>
      </c>
      <c r="U14">
        <v>0</v>
      </c>
      <c r="V14">
        <v>0</v>
      </c>
      <c r="W14" t="s">
        <v>1592</v>
      </c>
      <c r="X14" t="s">
        <v>350</v>
      </c>
      <c r="Y14" t="s">
        <v>1304</v>
      </c>
      <c r="Z14">
        <v>2485087328</v>
      </c>
      <c r="AA14" t="s">
        <v>352</v>
      </c>
      <c r="AR14" t="s">
        <v>348</v>
      </c>
      <c r="AS14" t="s">
        <v>1977</v>
      </c>
      <c r="AT14" t="s">
        <v>1992</v>
      </c>
      <c r="AU14">
        <v>0</v>
      </c>
      <c r="AV14" t="s">
        <v>1557</v>
      </c>
      <c r="AZ14" t="s">
        <v>1556</v>
      </c>
      <c r="BF14" t="s">
        <v>348</v>
      </c>
      <c r="BJ14" t="s">
        <v>1663</v>
      </c>
    </row>
    <row r="15" spans="1:71" ht="45" customHeight="1" x14ac:dyDescent="0.25">
      <c r="A15" t="s">
        <v>1976</v>
      </c>
      <c r="B15" s="80">
        <v>45109.5</v>
      </c>
      <c r="C15" s="80">
        <v>45115.5</v>
      </c>
      <c r="D15">
        <v>28992152</v>
      </c>
      <c r="E15" t="s">
        <v>349</v>
      </c>
      <c r="F15" t="s">
        <v>350</v>
      </c>
      <c r="G15" t="s">
        <v>351</v>
      </c>
      <c r="H15" t="s">
        <v>92</v>
      </c>
      <c r="I15" t="s">
        <v>2</v>
      </c>
      <c r="J15">
        <v>48336</v>
      </c>
      <c r="K15">
        <v>2485087328</v>
      </c>
      <c r="L15" t="s">
        <v>352</v>
      </c>
      <c r="M15" s="80">
        <v>44978.647685185184</v>
      </c>
      <c r="N15" s="81">
        <v>44978</v>
      </c>
      <c r="O15">
        <v>800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 t="s">
        <v>1694</v>
      </c>
      <c r="X15" t="s">
        <v>1695</v>
      </c>
      <c r="Y15" t="s">
        <v>1308</v>
      </c>
      <c r="Z15" t="s">
        <v>1696</v>
      </c>
      <c r="AA15" t="s">
        <v>352</v>
      </c>
      <c r="BL15" t="s">
        <v>1977</v>
      </c>
      <c r="BO15" t="s">
        <v>348</v>
      </c>
      <c r="BQ15" t="s">
        <v>1992</v>
      </c>
      <c r="BR15">
        <v>0</v>
      </c>
    </row>
    <row r="16" spans="1:71" ht="45" customHeight="1" x14ac:dyDescent="0.25">
      <c r="A16" t="s">
        <v>1976</v>
      </c>
      <c r="B16" s="80">
        <v>45109.5</v>
      </c>
      <c r="C16" s="80">
        <v>45115.5</v>
      </c>
      <c r="D16">
        <v>28992434</v>
      </c>
      <c r="E16" t="s">
        <v>1950</v>
      </c>
      <c r="F16" t="s">
        <v>1951</v>
      </c>
      <c r="G16" t="s">
        <v>1952</v>
      </c>
      <c r="H16" t="s">
        <v>92</v>
      </c>
      <c r="I16" t="s">
        <v>2</v>
      </c>
      <c r="J16">
        <v>48335</v>
      </c>
      <c r="K16" t="s">
        <v>1321</v>
      </c>
      <c r="L16" t="s">
        <v>901</v>
      </c>
      <c r="M16" s="80">
        <v>44978.683842592596</v>
      </c>
      <c r="N16" s="81">
        <v>44978</v>
      </c>
      <c r="O16">
        <v>400</v>
      </c>
      <c r="P16">
        <v>0</v>
      </c>
      <c r="Q16">
        <v>0</v>
      </c>
      <c r="R16">
        <v>0</v>
      </c>
      <c r="S16">
        <v>400</v>
      </c>
      <c r="T16">
        <v>1</v>
      </c>
      <c r="U16">
        <v>0</v>
      </c>
      <c r="V16">
        <v>0</v>
      </c>
      <c r="W16" t="s">
        <v>1950</v>
      </c>
      <c r="X16" t="s">
        <v>1953</v>
      </c>
      <c r="Y16" t="s">
        <v>1304</v>
      </c>
      <c r="Z16" t="s">
        <v>1954</v>
      </c>
      <c r="AA16" t="s">
        <v>1955</v>
      </c>
      <c r="AB16" t="s">
        <v>1952</v>
      </c>
      <c r="AC16" t="s">
        <v>92</v>
      </c>
      <c r="AD16" t="s">
        <v>2</v>
      </c>
      <c r="AE16">
        <v>48335</v>
      </c>
      <c r="AF16" t="s">
        <v>1306</v>
      </c>
      <c r="AM16" t="s">
        <v>1866</v>
      </c>
      <c r="AR16" t="s">
        <v>348</v>
      </c>
      <c r="AS16" t="s">
        <v>1977</v>
      </c>
      <c r="AT16" t="s">
        <v>1980</v>
      </c>
      <c r="AU16">
        <v>0</v>
      </c>
      <c r="AV16" t="s">
        <v>1557</v>
      </c>
      <c r="AZ16" t="s">
        <v>1556</v>
      </c>
      <c r="BD16" t="s">
        <v>348</v>
      </c>
      <c r="BF16" t="s">
        <v>348</v>
      </c>
      <c r="BK16" t="s">
        <v>1993</v>
      </c>
    </row>
    <row r="17" spans="1:70" ht="45" customHeight="1" x14ac:dyDescent="0.25">
      <c r="A17" t="s">
        <v>1976</v>
      </c>
      <c r="B17" s="80">
        <v>45109.5</v>
      </c>
      <c r="C17" s="80">
        <v>45115.5</v>
      </c>
      <c r="D17">
        <v>29015335</v>
      </c>
      <c r="E17" t="s">
        <v>1901</v>
      </c>
      <c r="F17" t="s">
        <v>1596</v>
      </c>
      <c r="G17" t="s">
        <v>1902</v>
      </c>
      <c r="H17" t="s">
        <v>92</v>
      </c>
      <c r="I17" t="s">
        <v>2</v>
      </c>
      <c r="J17">
        <v>48336</v>
      </c>
      <c r="K17">
        <v>2487522928</v>
      </c>
      <c r="L17" t="s">
        <v>1903</v>
      </c>
      <c r="M17" s="80">
        <v>44983.079027777778</v>
      </c>
      <c r="N17" s="81">
        <v>44983</v>
      </c>
      <c r="O17">
        <v>400</v>
      </c>
      <c r="P17">
        <v>0</v>
      </c>
      <c r="Q17">
        <v>0</v>
      </c>
      <c r="R17">
        <v>400</v>
      </c>
      <c r="S17">
        <v>400</v>
      </c>
      <c r="T17">
        <v>1</v>
      </c>
      <c r="U17">
        <v>0</v>
      </c>
      <c r="V17">
        <v>0</v>
      </c>
      <c r="W17" t="s">
        <v>1904</v>
      </c>
      <c r="X17" t="s">
        <v>1596</v>
      </c>
      <c r="Y17" t="s">
        <v>1304</v>
      </c>
      <c r="AR17" t="s">
        <v>348</v>
      </c>
      <c r="AS17" t="s">
        <v>1979</v>
      </c>
      <c r="AT17" t="s">
        <v>1988</v>
      </c>
      <c r="AU17">
        <v>0</v>
      </c>
      <c r="AV17" t="s">
        <v>1981</v>
      </c>
      <c r="AZ17" t="s">
        <v>1558</v>
      </c>
      <c r="BC17" t="s">
        <v>1994</v>
      </c>
      <c r="BD17" t="s">
        <v>348</v>
      </c>
      <c r="BF17" t="s">
        <v>348</v>
      </c>
    </row>
    <row r="18" spans="1:70" ht="45" customHeight="1" x14ac:dyDescent="0.25">
      <c r="A18" t="s">
        <v>1976</v>
      </c>
      <c r="B18" s="80">
        <v>45109.5</v>
      </c>
      <c r="C18" s="80">
        <v>45115.5</v>
      </c>
      <c r="D18">
        <v>29016571</v>
      </c>
      <c r="E18" t="s">
        <v>1662</v>
      </c>
      <c r="F18" t="s">
        <v>1622</v>
      </c>
      <c r="G18" t="s">
        <v>1611</v>
      </c>
      <c r="H18" t="s">
        <v>92</v>
      </c>
      <c r="I18" t="s">
        <v>2</v>
      </c>
      <c r="J18">
        <v>48336</v>
      </c>
      <c r="K18">
        <v>2488406573</v>
      </c>
      <c r="L18" t="s">
        <v>1612</v>
      </c>
      <c r="M18" s="80">
        <v>44983.536527777775</v>
      </c>
      <c r="N18" s="81">
        <v>44983</v>
      </c>
      <c r="O18">
        <v>400</v>
      </c>
      <c r="P18">
        <v>0</v>
      </c>
      <c r="Q18">
        <v>0</v>
      </c>
      <c r="R18">
        <v>400</v>
      </c>
      <c r="S18">
        <v>400</v>
      </c>
      <c r="T18">
        <v>1</v>
      </c>
      <c r="U18">
        <v>0</v>
      </c>
      <c r="V18">
        <v>0</v>
      </c>
      <c r="W18" t="s">
        <v>1792</v>
      </c>
      <c r="X18" t="s">
        <v>1793</v>
      </c>
      <c r="Y18" t="s">
        <v>1304</v>
      </c>
      <c r="Z18">
        <v>2488406573</v>
      </c>
      <c r="AA18" t="s">
        <v>1928</v>
      </c>
      <c r="AR18" t="s">
        <v>348</v>
      </c>
      <c r="AS18" t="s">
        <v>1979</v>
      </c>
      <c r="AT18" t="s">
        <v>1992</v>
      </c>
      <c r="AU18">
        <v>0</v>
      </c>
      <c r="AV18" t="s">
        <v>1557</v>
      </c>
      <c r="AZ18" t="s">
        <v>1556</v>
      </c>
      <c r="BD18" t="s">
        <v>348</v>
      </c>
      <c r="BF18" t="s">
        <v>348</v>
      </c>
      <c r="BJ18" t="s">
        <v>1663</v>
      </c>
    </row>
    <row r="19" spans="1:70" ht="45" customHeight="1" x14ac:dyDescent="0.25">
      <c r="A19" t="s">
        <v>1976</v>
      </c>
      <c r="B19" s="80">
        <v>45109.5</v>
      </c>
      <c r="C19" s="80">
        <v>45115.5</v>
      </c>
      <c r="D19">
        <v>29024588</v>
      </c>
      <c r="E19" t="s">
        <v>336</v>
      </c>
      <c r="F19" t="s">
        <v>1702</v>
      </c>
      <c r="G19" t="s">
        <v>1703</v>
      </c>
      <c r="H19" t="s">
        <v>92</v>
      </c>
      <c r="I19" t="s">
        <v>2</v>
      </c>
      <c r="J19">
        <v>48335</v>
      </c>
      <c r="K19" t="s">
        <v>1704</v>
      </c>
      <c r="L19" t="s">
        <v>1705</v>
      </c>
      <c r="M19" s="80">
        <v>44984.915462962963</v>
      </c>
      <c r="N19" s="81">
        <v>44984</v>
      </c>
      <c r="O19">
        <v>400</v>
      </c>
      <c r="P19">
        <v>0</v>
      </c>
      <c r="Q19">
        <v>0</v>
      </c>
      <c r="R19">
        <v>400</v>
      </c>
      <c r="S19">
        <v>400</v>
      </c>
      <c r="T19">
        <v>1</v>
      </c>
      <c r="U19">
        <v>0</v>
      </c>
      <c r="V19">
        <v>0</v>
      </c>
      <c r="W19" t="s">
        <v>1706</v>
      </c>
      <c r="X19" t="s">
        <v>1702</v>
      </c>
      <c r="Y19" t="s">
        <v>1304</v>
      </c>
      <c r="Z19" t="s">
        <v>1704</v>
      </c>
      <c r="AA19" t="s">
        <v>1705</v>
      </c>
      <c r="AR19" t="s">
        <v>348</v>
      </c>
      <c r="AS19" t="s">
        <v>1979</v>
      </c>
      <c r="AT19" t="s">
        <v>1995</v>
      </c>
      <c r="AU19">
        <v>0</v>
      </c>
      <c r="AV19" t="s">
        <v>1555</v>
      </c>
      <c r="AW19">
        <v>3</v>
      </c>
      <c r="AZ19" t="s">
        <v>1554</v>
      </c>
      <c r="BA19">
        <v>3</v>
      </c>
      <c r="BD19" t="s">
        <v>348</v>
      </c>
      <c r="BF19" t="s">
        <v>348</v>
      </c>
    </row>
    <row r="20" spans="1:70" ht="45" customHeight="1" x14ac:dyDescent="0.25">
      <c r="A20" t="s">
        <v>1976</v>
      </c>
      <c r="B20" s="80">
        <v>45109.5</v>
      </c>
      <c r="C20" s="80">
        <v>45115.5</v>
      </c>
      <c r="D20">
        <v>29029363</v>
      </c>
      <c r="E20" t="s">
        <v>1654</v>
      </c>
      <c r="F20" t="s">
        <v>1641</v>
      </c>
      <c r="G20" t="s">
        <v>1655</v>
      </c>
      <c r="H20" t="s">
        <v>334</v>
      </c>
      <c r="I20" t="s">
        <v>2</v>
      </c>
      <c r="J20">
        <v>48336</v>
      </c>
      <c r="K20" t="s">
        <v>1656</v>
      </c>
      <c r="L20" t="s">
        <v>1657</v>
      </c>
      <c r="M20" s="80">
        <v>44985.764548611114</v>
      </c>
      <c r="N20" s="81">
        <v>44985</v>
      </c>
      <c r="O20">
        <v>400</v>
      </c>
      <c r="P20">
        <v>0</v>
      </c>
      <c r="Q20">
        <v>0</v>
      </c>
      <c r="R20">
        <v>400</v>
      </c>
      <c r="S20">
        <v>400</v>
      </c>
      <c r="T20">
        <v>1</v>
      </c>
      <c r="U20">
        <v>0</v>
      </c>
      <c r="V20">
        <v>0</v>
      </c>
      <c r="W20" t="s">
        <v>1643</v>
      </c>
      <c r="X20" t="s">
        <v>1641</v>
      </c>
      <c r="Y20" t="s">
        <v>1304</v>
      </c>
      <c r="Z20">
        <v>7345761887</v>
      </c>
      <c r="AA20" t="s">
        <v>1657</v>
      </c>
      <c r="AB20" t="s">
        <v>1642</v>
      </c>
      <c r="AC20" t="s">
        <v>334</v>
      </c>
      <c r="AD20" t="s">
        <v>2</v>
      </c>
      <c r="AE20">
        <v>48336</v>
      </c>
      <c r="AF20" t="s">
        <v>1306</v>
      </c>
      <c r="AR20" t="s">
        <v>348</v>
      </c>
      <c r="AS20" t="s">
        <v>1979</v>
      </c>
      <c r="AT20" t="s">
        <v>1992</v>
      </c>
      <c r="AU20">
        <v>0</v>
      </c>
      <c r="AV20" t="s">
        <v>1557</v>
      </c>
      <c r="AZ20" t="s">
        <v>1556</v>
      </c>
      <c r="BD20" t="s">
        <v>348</v>
      </c>
      <c r="BF20" t="s">
        <v>348</v>
      </c>
    </row>
    <row r="21" spans="1:70" ht="45" customHeight="1" x14ac:dyDescent="0.25">
      <c r="A21" t="s">
        <v>1976</v>
      </c>
      <c r="B21" s="80">
        <v>45109.5</v>
      </c>
      <c r="C21" s="80">
        <v>45115.5</v>
      </c>
      <c r="D21">
        <v>29029515</v>
      </c>
      <c r="E21" t="s">
        <v>1605</v>
      </c>
      <c r="F21" t="s">
        <v>1606</v>
      </c>
      <c r="G21" t="s">
        <v>1607</v>
      </c>
      <c r="H21" t="s">
        <v>92</v>
      </c>
      <c r="I21" t="s">
        <v>2</v>
      </c>
      <c r="J21">
        <v>48336</v>
      </c>
      <c r="K21" t="s">
        <v>1608</v>
      </c>
      <c r="L21" t="s">
        <v>1609</v>
      </c>
      <c r="M21" s="80">
        <v>44985.78292824074</v>
      </c>
      <c r="N21" s="81">
        <v>44985</v>
      </c>
      <c r="O21">
        <v>400</v>
      </c>
      <c r="P21">
        <v>0</v>
      </c>
      <c r="Q21">
        <v>0</v>
      </c>
      <c r="R21">
        <v>200</v>
      </c>
      <c r="S21">
        <v>400</v>
      </c>
      <c r="T21">
        <v>1</v>
      </c>
      <c r="U21">
        <v>0</v>
      </c>
      <c r="V21">
        <v>0</v>
      </c>
      <c r="W21" t="s">
        <v>1610</v>
      </c>
      <c r="X21" t="s">
        <v>1606</v>
      </c>
      <c r="Y21" t="s">
        <v>1304</v>
      </c>
      <c r="Z21">
        <v>2487633735</v>
      </c>
      <c r="AA21" t="s">
        <v>1609</v>
      </c>
      <c r="AR21" t="s">
        <v>348</v>
      </c>
      <c r="AS21" t="s">
        <v>1979</v>
      </c>
      <c r="AT21" t="s">
        <v>1988</v>
      </c>
      <c r="AU21">
        <v>0</v>
      </c>
      <c r="AV21" t="s">
        <v>1557</v>
      </c>
      <c r="AZ21" t="s">
        <v>1556</v>
      </c>
      <c r="BD21" t="s">
        <v>348</v>
      </c>
      <c r="BF21" t="s">
        <v>348</v>
      </c>
    </row>
    <row r="22" spans="1:70" ht="45" customHeight="1" x14ac:dyDescent="0.25">
      <c r="A22" t="s">
        <v>1976</v>
      </c>
      <c r="B22" s="80">
        <v>45109.5</v>
      </c>
      <c r="C22" s="80">
        <v>45115.5</v>
      </c>
      <c r="D22">
        <v>29031817</v>
      </c>
      <c r="E22" t="s">
        <v>1996</v>
      </c>
      <c r="F22" t="s">
        <v>1997</v>
      </c>
      <c r="G22" t="s">
        <v>1998</v>
      </c>
      <c r="H22" t="s">
        <v>92</v>
      </c>
      <c r="I22" t="s">
        <v>2</v>
      </c>
      <c r="J22">
        <v>48336</v>
      </c>
      <c r="K22" t="s">
        <v>1999</v>
      </c>
      <c r="L22" t="s">
        <v>2000</v>
      </c>
      <c r="M22" s="80">
        <v>44986.379074074073</v>
      </c>
      <c r="N22" s="81">
        <v>44986</v>
      </c>
      <c r="O22">
        <v>400</v>
      </c>
      <c r="P22">
        <v>0</v>
      </c>
      <c r="Q22">
        <v>0</v>
      </c>
      <c r="R22">
        <v>0</v>
      </c>
      <c r="S22">
        <v>400</v>
      </c>
      <c r="T22">
        <v>1</v>
      </c>
      <c r="U22">
        <v>0</v>
      </c>
      <c r="V22">
        <v>0</v>
      </c>
      <c r="W22" t="s">
        <v>1791</v>
      </c>
      <c r="X22" t="s">
        <v>1997</v>
      </c>
      <c r="Y22" t="s">
        <v>1304</v>
      </c>
      <c r="Z22" t="s">
        <v>2001</v>
      </c>
      <c r="AA22" t="s">
        <v>2002</v>
      </c>
      <c r="AF22" t="s">
        <v>1306</v>
      </c>
      <c r="AR22" t="s">
        <v>348</v>
      </c>
      <c r="AS22" t="s">
        <v>1977</v>
      </c>
      <c r="AT22" t="s">
        <v>1995</v>
      </c>
      <c r="AU22">
        <v>0</v>
      </c>
      <c r="AV22" t="s">
        <v>1557</v>
      </c>
      <c r="AZ22" t="s">
        <v>1556</v>
      </c>
      <c r="BF22" t="s">
        <v>348</v>
      </c>
    </row>
    <row r="23" spans="1:70" ht="45" customHeight="1" x14ac:dyDescent="0.25">
      <c r="A23" t="s">
        <v>1976</v>
      </c>
      <c r="B23" s="80">
        <v>45109.5</v>
      </c>
      <c r="C23" s="80">
        <v>45115.5</v>
      </c>
      <c r="D23">
        <v>29038684</v>
      </c>
      <c r="E23" t="s">
        <v>1834</v>
      </c>
      <c r="F23" t="s">
        <v>1835</v>
      </c>
      <c r="G23" t="s">
        <v>1836</v>
      </c>
      <c r="H23" t="s">
        <v>1837</v>
      </c>
      <c r="I23" t="s">
        <v>2</v>
      </c>
      <c r="J23">
        <v>48327</v>
      </c>
      <c r="K23">
        <v>2483421498</v>
      </c>
      <c r="L23" t="s">
        <v>1838</v>
      </c>
      <c r="M23" s="80">
        <v>44986.909120370372</v>
      </c>
      <c r="N23" s="81">
        <v>44986</v>
      </c>
      <c r="O23">
        <v>800</v>
      </c>
      <c r="P23">
        <v>0</v>
      </c>
      <c r="Q23">
        <v>0</v>
      </c>
      <c r="R23">
        <v>150</v>
      </c>
      <c r="S23">
        <v>400</v>
      </c>
      <c r="T23">
        <v>1</v>
      </c>
      <c r="U23">
        <v>0</v>
      </c>
      <c r="V23">
        <v>0</v>
      </c>
      <c r="W23" t="s">
        <v>1747</v>
      </c>
      <c r="X23" t="s">
        <v>1839</v>
      </c>
      <c r="Y23" t="s">
        <v>1304</v>
      </c>
      <c r="Z23">
        <v>2483421498</v>
      </c>
      <c r="AA23" t="s">
        <v>1838</v>
      </c>
      <c r="AB23" t="s">
        <v>2003</v>
      </c>
      <c r="AC23" t="s">
        <v>1837</v>
      </c>
      <c r="AD23" t="s">
        <v>2</v>
      </c>
      <c r="AE23">
        <v>48327</v>
      </c>
      <c r="AF23" t="s">
        <v>1306</v>
      </c>
      <c r="AR23" t="s">
        <v>348</v>
      </c>
      <c r="AS23" t="s">
        <v>1979</v>
      </c>
      <c r="AT23" t="s">
        <v>1992</v>
      </c>
      <c r="AU23">
        <v>0</v>
      </c>
      <c r="AV23" t="s">
        <v>1557</v>
      </c>
      <c r="AZ23" t="s">
        <v>1556</v>
      </c>
      <c r="BD23" t="s">
        <v>348</v>
      </c>
      <c r="BF23" t="s">
        <v>348</v>
      </c>
    </row>
    <row r="24" spans="1:70" ht="45" customHeight="1" x14ac:dyDescent="0.25">
      <c r="A24" t="s">
        <v>1976</v>
      </c>
      <c r="B24" s="80">
        <v>45109.5</v>
      </c>
      <c r="C24" s="80">
        <v>45115.5</v>
      </c>
      <c r="D24">
        <v>29038684</v>
      </c>
      <c r="E24" t="s">
        <v>1834</v>
      </c>
      <c r="F24" t="s">
        <v>1835</v>
      </c>
      <c r="G24" t="s">
        <v>1836</v>
      </c>
      <c r="H24" t="s">
        <v>1837</v>
      </c>
      <c r="I24" t="s">
        <v>2</v>
      </c>
      <c r="J24">
        <v>48327</v>
      </c>
      <c r="K24">
        <v>2483421498</v>
      </c>
      <c r="L24" t="s">
        <v>1838</v>
      </c>
      <c r="M24" s="80">
        <v>44986.909120370372</v>
      </c>
      <c r="N24" s="81">
        <v>44986</v>
      </c>
      <c r="O24">
        <v>800</v>
      </c>
      <c r="P24">
        <v>0</v>
      </c>
      <c r="Q24">
        <v>0</v>
      </c>
      <c r="R24">
        <v>150</v>
      </c>
      <c r="S24">
        <v>400</v>
      </c>
      <c r="T24">
        <v>1</v>
      </c>
      <c r="U24">
        <v>0</v>
      </c>
      <c r="V24">
        <v>0</v>
      </c>
      <c r="W24" t="s">
        <v>1771</v>
      </c>
      <c r="X24" t="s">
        <v>1839</v>
      </c>
      <c r="Y24" t="s">
        <v>1304</v>
      </c>
      <c r="Z24">
        <v>2483421498</v>
      </c>
      <c r="AA24" t="s">
        <v>1838</v>
      </c>
      <c r="AR24" t="s">
        <v>348</v>
      </c>
      <c r="AS24" t="s">
        <v>1979</v>
      </c>
      <c r="AT24" t="s">
        <v>1992</v>
      </c>
      <c r="AU24">
        <v>0</v>
      </c>
      <c r="AV24" t="s">
        <v>1557</v>
      </c>
      <c r="AZ24" t="s">
        <v>1556</v>
      </c>
      <c r="BD24" t="s">
        <v>348</v>
      </c>
      <c r="BF24" t="s">
        <v>348</v>
      </c>
    </row>
    <row r="25" spans="1:70" ht="45" customHeight="1" x14ac:dyDescent="0.25">
      <c r="A25" t="s">
        <v>1976</v>
      </c>
      <c r="B25" s="80">
        <v>45109.5</v>
      </c>
      <c r="C25" s="80">
        <v>45115.5</v>
      </c>
      <c r="D25">
        <v>29071194</v>
      </c>
      <c r="E25" t="s">
        <v>1616</v>
      </c>
      <c r="F25" t="s">
        <v>1617</v>
      </c>
      <c r="G25" t="s">
        <v>1618</v>
      </c>
      <c r="H25" t="s">
        <v>1614</v>
      </c>
      <c r="I25" t="s">
        <v>2</v>
      </c>
      <c r="J25" t="s">
        <v>1619</v>
      </c>
      <c r="K25">
        <v>5172820756</v>
      </c>
      <c r="L25" t="s">
        <v>1620</v>
      </c>
      <c r="M25" s="80">
        <v>44992.45039351852</v>
      </c>
      <c r="N25" s="81">
        <v>44992</v>
      </c>
      <c r="O25">
        <v>400</v>
      </c>
      <c r="P25">
        <v>0</v>
      </c>
      <c r="Q25">
        <v>0</v>
      </c>
      <c r="R25">
        <v>0</v>
      </c>
      <c r="S25">
        <v>400</v>
      </c>
      <c r="T25">
        <v>1</v>
      </c>
      <c r="U25">
        <v>0</v>
      </c>
      <c r="V25">
        <v>0</v>
      </c>
      <c r="W25" t="s">
        <v>1645</v>
      </c>
      <c r="X25" t="s">
        <v>1621</v>
      </c>
      <c r="Y25" t="s">
        <v>1304</v>
      </c>
      <c r="Z25">
        <v>5172820756</v>
      </c>
      <c r="AA25" t="s">
        <v>1322</v>
      </c>
      <c r="AR25" t="s">
        <v>348</v>
      </c>
      <c r="AS25" t="s">
        <v>1977</v>
      </c>
      <c r="AT25" t="s">
        <v>1988</v>
      </c>
      <c r="AU25">
        <v>0</v>
      </c>
      <c r="AV25" t="s">
        <v>1555</v>
      </c>
      <c r="AW25">
        <v>3</v>
      </c>
      <c r="AZ25" t="s">
        <v>1554</v>
      </c>
      <c r="BA25">
        <v>3</v>
      </c>
    </row>
    <row r="26" spans="1:70" ht="45" customHeight="1" x14ac:dyDescent="0.25">
      <c r="A26" t="s">
        <v>1976</v>
      </c>
      <c r="B26" s="80">
        <v>45109.5</v>
      </c>
      <c r="C26" s="80">
        <v>45115.5</v>
      </c>
      <c r="D26">
        <v>29073974</v>
      </c>
      <c r="E26" t="s">
        <v>1889</v>
      </c>
      <c r="F26" t="s">
        <v>1890</v>
      </c>
      <c r="G26" t="s">
        <v>1891</v>
      </c>
      <c r="H26" t="s">
        <v>92</v>
      </c>
      <c r="I26" t="s">
        <v>2</v>
      </c>
      <c r="J26">
        <v>48335</v>
      </c>
      <c r="K26">
        <v>2249441494</v>
      </c>
      <c r="L26" t="s">
        <v>1892</v>
      </c>
      <c r="M26" s="80">
        <v>44992.719849537039</v>
      </c>
      <c r="N26" s="81">
        <v>44992</v>
      </c>
      <c r="O26">
        <v>400</v>
      </c>
      <c r="P26">
        <v>0</v>
      </c>
      <c r="Q26">
        <v>0</v>
      </c>
      <c r="R26">
        <v>0</v>
      </c>
      <c r="S26">
        <v>400</v>
      </c>
      <c r="T26">
        <v>1</v>
      </c>
      <c r="U26">
        <v>0</v>
      </c>
      <c r="V26">
        <v>0</v>
      </c>
      <c r="W26" t="s">
        <v>1893</v>
      </c>
      <c r="X26" t="s">
        <v>1890</v>
      </c>
      <c r="Y26" t="s">
        <v>1304</v>
      </c>
      <c r="Z26">
        <v>2489248952</v>
      </c>
      <c r="AA26" t="s">
        <v>1894</v>
      </c>
      <c r="AB26" t="s">
        <v>1891</v>
      </c>
      <c r="AC26" t="s">
        <v>92</v>
      </c>
      <c r="AD26" t="s">
        <v>2</v>
      </c>
      <c r="AE26">
        <v>48335</v>
      </c>
      <c r="AF26" t="s">
        <v>1306</v>
      </c>
      <c r="AR26" t="s">
        <v>348</v>
      </c>
      <c r="AS26" t="s">
        <v>1977</v>
      </c>
      <c r="AT26" t="s">
        <v>1988</v>
      </c>
      <c r="AU26">
        <v>0</v>
      </c>
      <c r="AV26" t="s">
        <v>1557</v>
      </c>
      <c r="AZ26" t="s">
        <v>1556</v>
      </c>
    </row>
    <row r="27" spans="1:70" ht="45" customHeight="1" x14ac:dyDescent="0.25">
      <c r="A27" t="s">
        <v>1976</v>
      </c>
      <c r="B27" s="80">
        <v>45109.5</v>
      </c>
      <c r="C27" s="80">
        <v>45115.5</v>
      </c>
      <c r="D27">
        <v>29074898</v>
      </c>
      <c r="E27" t="s">
        <v>1938</v>
      </c>
      <c r="F27" t="s">
        <v>1842</v>
      </c>
      <c r="G27" t="s">
        <v>1796</v>
      </c>
      <c r="H27" t="s">
        <v>1797</v>
      </c>
      <c r="I27" t="s">
        <v>2</v>
      </c>
      <c r="J27">
        <v>48075</v>
      </c>
      <c r="K27">
        <v>2483463111</v>
      </c>
      <c r="L27" t="s">
        <v>1798</v>
      </c>
      <c r="M27" s="80">
        <v>44992.839108796295</v>
      </c>
      <c r="N27" s="81">
        <v>44992</v>
      </c>
      <c r="O27">
        <v>800</v>
      </c>
      <c r="P27">
        <v>0</v>
      </c>
      <c r="Q27">
        <v>0</v>
      </c>
      <c r="R27">
        <v>800</v>
      </c>
      <c r="S27">
        <v>400</v>
      </c>
      <c r="T27">
        <v>1</v>
      </c>
      <c r="U27">
        <v>0</v>
      </c>
      <c r="V27">
        <v>0</v>
      </c>
      <c r="W27" t="s">
        <v>1794</v>
      </c>
      <c r="X27" t="s">
        <v>1795</v>
      </c>
      <c r="Y27" t="s">
        <v>1304</v>
      </c>
      <c r="Z27">
        <v>2483463111</v>
      </c>
      <c r="AA27" t="s">
        <v>1798</v>
      </c>
      <c r="AB27" t="s">
        <v>1796</v>
      </c>
      <c r="AC27" t="s">
        <v>1797</v>
      </c>
      <c r="AD27" t="s">
        <v>2</v>
      </c>
      <c r="AE27">
        <v>48075</v>
      </c>
      <c r="AF27" t="s">
        <v>1306</v>
      </c>
      <c r="AR27" t="s">
        <v>348</v>
      </c>
      <c r="AS27" t="s">
        <v>1979</v>
      </c>
      <c r="AT27" t="s">
        <v>1988</v>
      </c>
      <c r="AU27">
        <v>0</v>
      </c>
      <c r="AV27" t="s">
        <v>1555</v>
      </c>
      <c r="AW27">
        <v>3</v>
      </c>
      <c r="AZ27" t="s">
        <v>1640</v>
      </c>
      <c r="BD27" t="s">
        <v>348</v>
      </c>
      <c r="BF27" t="s">
        <v>348</v>
      </c>
    </row>
    <row r="28" spans="1:70" ht="45" customHeight="1" x14ac:dyDescent="0.25">
      <c r="A28" t="s">
        <v>1976</v>
      </c>
      <c r="B28" s="80">
        <v>45109.5</v>
      </c>
      <c r="C28" s="80">
        <v>45115.5</v>
      </c>
      <c r="D28">
        <v>29074898</v>
      </c>
      <c r="E28" t="s">
        <v>1938</v>
      </c>
      <c r="F28" t="s">
        <v>1842</v>
      </c>
      <c r="G28" t="s">
        <v>1796</v>
      </c>
      <c r="H28" t="s">
        <v>1797</v>
      </c>
      <c r="I28" t="s">
        <v>2</v>
      </c>
      <c r="J28">
        <v>48075</v>
      </c>
      <c r="K28">
        <v>2483463111</v>
      </c>
      <c r="L28" t="s">
        <v>1798</v>
      </c>
      <c r="M28" s="80">
        <v>44992.839108796295</v>
      </c>
      <c r="N28" s="81">
        <v>44992</v>
      </c>
      <c r="O28">
        <v>800</v>
      </c>
      <c r="P28">
        <v>0</v>
      </c>
      <c r="Q28">
        <v>0</v>
      </c>
      <c r="R28">
        <v>800</v>
      </c>
      <c r="S28">
        <v>400</v>
      </c>
      <c r="T28">
        <v>1</v>
      </c>
      <c r="U28">
        <v>0</v>
      </c>
      <c r="V28">
        <v>0</v>
      </c>
      <c r="W28" t="s">
        <v>1843</v>
      </c>
      <c r="X28" t="s">
        <v>1842</v>
      </c>
      <c r="Y28" t="s">
        <v>1304</v>
      </c>
      <c r="Z28">
        <v>2483463111</v>
      </c>
      <c r="AA28" t="s">
        <v>1798</v>
      </c>
      <c r="AR28" t="s">
        <v>348</v>
      </c>
      <c r="AS28" t="s">
        <v>1979</v>
      </c>
      <c r="AT28" t="s">
        <v>1995</v>
      </c>
      <c r="AU28">
        <v>0</v>
      </c>
      <c r="AV28" t="s">
        <v>1555</v>
      </c>
      <c r="AW28">
        <v>2</v>
      </c>
      <c r="AZ28" t="s">
        <v>1640</v>
      </c>
      <c r="BD28" t="s">
        <v>348</v>
      </c>
      <c r="BF28" t="s">
        <v>348</v>
      </c>
    </row>
    <row r="29" spans="1:70" ht="45" customHeight="1" x14ac:dyDescent="0.25">
      <c r="A29" t="s">
        <v>1976</v>
      </c>
      <c r="B29" s="80">
        <v>45109.5</v>
      </c>
      <c r="C29" s="80">
        <v>45115.5</v>
      </c>
      <c r="D29">
        <v>29075748</v>
      </c>
      <c r="E29" t="s">
        <v>1713</v>
      </c>
      <c r="F29" t="s">
        <v>1714</v>
      </c>
      <c r="G29" t="s">
        <v>1715</v>
      </c>
      <c r="H29" t="s">
        <v>92</v>
      </c>
      <c r="I29" t="s">
        <v>2</v>
      </c>
      <c r="J29">
        <v>48336</v>
      </c>
      <c r="K29">
        <v>12488817945</v>
      </c>
      <c r="L29" t="s">
        <v>1716</v>
      </c>
      <c r="M29" s="80">
        <v>44992.950995370367</v>
      </c>
      <c r="N29" s="81">
        <v>44992</v>
      </c>
      <c r="O29">
        <v>400</v>
      </c>
      <c r="P29">
        <v>0</v>
      </c>
      <c r="Q29">
        <v>0</v>
      </c>
      <c r="R29">
        <v>400</v>
      </c>
      <c r="S29">
        <v>0</v>
      </c>
      <c r="T29">
        <v>1</v>
      </c>
      <c r="U29">
        <v>0</v>
      </c>
      <c r="V29">
        <v>0</v>
      </c>
      <c r="W29" t="s">
        <v>1815</v>
      </c>
      <c r="X29" t="s">
        <v>1714</v>
      </c>
      <c r="Y29" t="s">
        <v>1308</v>
      </c>
      <c r="Z29" t="s">
        <v>1718</v>
      </c>
      <c r="AA29" t="s">
        <v>1717</v>
      </c>
      <c r="BL29" t="s">
        <v>1979</v>
      </c>
      <c r="BM29" t="s">
        <v>348</v>
      </c>
      <c r="BO29" t="s">
        <v>348</v>
      </c>
      <c r="BQ29" t="s">
        <v>1980</v>
      </c>
      <c r="BR29">
        <v>0</v>
      </c>
    </row>
    <row r="30" spans="1:70" ht="45" customHeight="1" x14ac:dyDescent="0.25">
      <c r="A30" t="s">
        <v>1976</v>
      </c>
      <c r="B30" s="80">
        <v>45109.5</v>
      </c>
      <c r="C30" s="80">
        <v>45115.5</v>
      </c>
      <c r="D30">
        <v>29075748</v>
      </c>
      <c r="E30" t="s">
        <v>1713</v>
      </c>
      <c r="F30" t="s">
        <v>1714</v>
      </c>
      <c r="G30" t="s">
        <v>1715</v>
      </c>
      <c r="H30" t="s">
        <v>92</v>
      </c>
      <c r="I30" t="s">
        <v>2</v>
      </c>
      <c r="J30">
        <v>48336</v>
      </c>
      <c r="K30">
        <v>12488817945</v>
      </c>
      <c r="L30" t="s">
        <v>1716</v>
      </c>
      <c r="M30" s="80">
        <v>44992.950995370367</v>
      </c>
      <c r="N30" s="81">
        <v>44992</v>
      </c>
      <c r="O30">
        <v>400</v>
      </c>
      <c r="P30">
        <v>0</v>
      </c>
      <c r="Q30">
        <v>0</v>
      </c>
      <c r="R30">
        <v>400</v>
      </c>
      <c r="S30">
        <v>400</v>
      </c>
      <c r="T30">
        <v>1</v>
      </c>
      <c r="U30">
        <v>0</v>
      </c>
      <c r="V30">
        <v>0</v>
      </c>
      <c r="W30" t="s">
        <v>1711</v>
      </c>
      <c r="X30" t="s">
        <v>1816</v>
      </c>
      <c r="Y30" t="s">
        <v>1304</v>
      </c>
      <c r="Z30" t="s">
        <v>1718</v>
      </c>
      <c r="AA30" t="s">
        <v>1717</v>
      </c>
      <c r="AR30" t="s">
        <v>348</v>
      </c>
      <c r="AS30" t="s">
        <v>1979</v>
      </c>
      <c r="AT30" t="s">
        <v>1990</v>
      </c>
      <c r="AU30">
        <v>0</v>
      </c>
      <c r="AV30" t="s">
        <v>1555</v>
      </c>
      <c r="AW30">
        <v>2</v>
      </c>
      <c r="AZ30" t="s">
        <v>1554</v>
      </c>
      <c r="BA30">
        <v>2</v>
      </c>
      <c r="BD30" t="s">
        <v>348</v>
      </c>
      <c r="BF30" t="s">
        <v>348</v>
      </c>
      <c r="BJ30" t="s">
        <v>1663</v>
      </c>
      <c r="BK30" t="s">
        <v>2004</v>
      </c>
    </row>
    <row r="31" spans="1:70" ht="45" customHeight="1" x14ac:dyDescent="0.25">
      <c r="A31" t="s">
        <v>1976</v>
      </c>
      <c r="B31" s="80">
        <v>45109.5</v>
      </c>
      <c r="C31" s="80">
        <v>45115.5</v>
      </c>
      <c r="D31">
        <v>29090694</v>
      </c>
      <c r="E31" t="s">
        <v>1803</v>
      </c>
      <c r="F31" t="s">
        <v>1804</v>
      </c>
      <c r="G31" t="s">
        <v>1719</v>
      </c>
      <c r="H31" t="s">
        <v>92</v>
      </c>
      <c r="I31" t="s">
        <v>2</v>
      </c>
      <c r="J31">
        <v>48336</v>
      </c>
      <c r="K31" t="s">
        <v>1720</v>
      </c>
      <c r="L31" t="s">
        <v>1721</v>
      </c>
      <c r="M31" s="80">
        <v>44995.666979166665</v>
      </c>
      <c r="N31" s="81">
        <v>44995</v>
      </c>
      <c r="O31">
        <v>400</v>
      </c>
      <c r="P31">
        <v>0</v>
      </c>
      <c r="Q31">
        <v>0</v>
      </c>
      <c r="R31">
        <v>400</v>
      </c>
      <c r="S31">
        <v>400</v>
      </c>
      <c r="T31">
        <v>1</v>
      </c>
      <c r="U31">
        <v>0</v>
      </c>
      <c r="V31">
        <v>0</v>
      </c>
      <c r="W31" t="s">
        <v>1803</v>
      </c>
      <c r="X31" t="s">
        <v>1804</v>
      </c>
      <c r="Y31" t="s">
        <v>1304</v>
      </c>
      <c r="Z31" t="s">
        <v>1720</v>
      </c>
      <c r="AA31" t="s">
        <v>1721</v>
      </c>
      <c r="AB31" t="s">
        <v>1719</v>
      </c>
      <c r="AC31" t="s">
        <v>92</v>
      </c>
      <c r="AD31" t="s">
        <v>2</v>
      </c>
      <c r="AE31">
        <v>48336</v>
      </c>
      <c r="AF31" t="s">
        <v>1306</v>
      </c>
      <c r="AG31" t="s">
        <v>1720</v>
      </c>
      <c r="AI31" t="s">
        <v>2005</v>
      </c>
      <c r="AR31" t="s">
        <v>1722</v>
      </c>
      <c r="AS31" t="s">
        <v>1979</v>
      </c>
      <c r="AT31" t="s">
        <v>1990</v>
      </c>
      <c r="AU31">
        <v>0</v>
      </c>
    </row>
    <row r="32" spans="1:70" ht="45" customHeight="1" x14ac:dyDescent="0.25">
      <c r="A32" t="s">
        <v>1976</v>
      </c>
      <c r="B32" s="80">
        <v>45109.5</v>
      </c>
      <c r="C32" s="80">
        <v>45115.5</v>
      </c>
      <c r="D32">
        <v>29101297</v>
      </c>
      <c r="E32" t="s">
        <v>1644</v>
      </c>
      <c r="F32" t="s">
        <v>1844</v>
      </c>
      <c r="G32" t="s">
        <v>346</v>
      </c>
      <c r="H32" t="s">
        <v>1604</v>
      </c>
      <c r="I32" t="s">
        <v>2</v>
      </c>
      <c r="J32">
        <v>48382</v>
      </c>
      <c r="K32">
        <v>9155255054</v>
      </c>
      <c r="L32" t="s">
        <v>1329</v>
      </c>
      <c r="M32" s="80">
        <v>44997.676828703705</v>
      </c>
      <c r="N32" s="81">
        <v>44997</v>
      </c>
      <c r="O32">
        <v>400</v>
      </c>
      <c r="P32">
        <v>0</v>
      </c>
      <c r="Q32">
        <v>0</v>
      </c>
      <c r="R32">
        <v>0</v>
      </c>
      <c r="S32">
        <v>400</v>
      </c>
      <c r="T32">
        <v>1</v>
      </c>
      <c r="U32">
        <v>0</v>
      </c>
      <c r="V32">
        <v>0</v>
      </c>
      <c r="W32" t="s">
        <v>1644</v>
      </c>
      <c r="X32" t="s">
        <v>1844</v>
      </c>
      <c r="Y32" t="s">
        <v>1304</v>
      </c>
      <c r="Z32">
        <v>9155255054</v>
      </c>
      <c r="AA32" t="s">
        <v>1329</v>
      </c>
      <c r="AR32" t="s">
        <v>348</v>
      </c>
      <c r="AS32" t="s">
        <v>1977</v>
      </c>
      <c r="AT32" t="s">
        <v>1978</v>
      </c>
      <c r="AU32">
        <v>0</v>
      </c>
      <c r="AV32" t="s">
        <v>1557</v>
      </c>
      <c r="AZ32" t="s">
        <v>1556</v>
      </c>
      <c r="BD32" t="s">
        <v>348</v>
      </c>
      <c r="BF32" t="s">
        <v>348</v>
      </c>
    </row>
    <row r="33" spans="1:70" ht="45" customHeight="1" x14ac:dyDescent="0.25">
      <c r="A33" t="s">
        <v>1976</v>
      </c>
      <c r="B33" s="80">
        <v>45109.5</v>
      </c>
      <c r="C33" s="80">
        <v>45115.5</v>
      </c>
      <c r="D33">
        <v>29102517</v>
      </c>
      <c r="E33" t="s">
        <v>862</v>
      </c>
      <c r="F33" t="s">
        <v>1744</v>
      </c>
      <c r="G33" t="s">
        <v>2006</v>
      </c>
      <c r="H33" t="s">
        <v>92</v>
      </c>
      <c r="I33" t="s">
        <v>2</v>
      </c>
      <c r="J33">
        <v>48331</v>
      </c>
      <c r="K33">
        <v>3135751216</v>
      </c>
      <c r="L33" t="s">
        <v>1745</v>
      </c>
      <c r="M33" s="80">
        <v>44997.898252314815</v>
      </c>
      <c r="N33" s="81">
        <v>44997</v>
      </c>
      <c r="O33">
        <v>400</v>
      </c>
      <c r="P33">
        <v>0</v>
      </c>
      <c r="Q33">
        <v>0</v>
      </c>
      <c r="R33">
        <v>210</v>
      </c>
      <c r="S33">
        <v>400</v>
      </c>
      <c r="T33">
        <v>1</v>
      </c>
      <c r="U33">
        <v>0</v>
      </c>
      <c r="V33">
        <v>0</v>
      </c>
      <c r="W33" t="s">
        <v>1746</v>
      </c>
      <c r="X33" t="s">
        <v>1744</v>
      </c>
      <c r="Y33" t="s">
        <v>1304</v>
      </c>
      <c r="Z33">
        <v>3135751216</v>
      </c>
      <c r="AA33" t="s">
        <v>1745</v>
      </c>
      <c r="AR33" t="s">
        <v>348</v>
      </c>
      <c r="AS33" t="s">
        <v>1979</v>
      </c>
      <c r="AT33" t="s">
        <v>1988</v>
      </c>
      <c r="AU33">
        <v>0</v>
      </c>
      <c r="AV33" t="s">
        <v>1555</v>
      </c>
      <c r="AW33">
        <v>4</v>
      </c>
      <c r="AZ33" t="s">
        <v>1554</v>
      </c>
      <c r="BA33">
        <v>4</v>
      </c>
      <c r="BD33" t="s">
        <v>348</v>
      </c>
      <c r="BF33" t="s">
        <v>348</v>
      </c>
    </row>
    <row r="34" spans="1:70" ht="45" customHeight="1" x14ac:dyDescent="0.25">
      <c r="A34" t="s">
        <v>1976</v>
      </c>
      <c r="B34" s="80">
        <v>45109.5</v>
      </c>
      <c r="C34" s="80">
        <v>45115.5</v>
      </c>
      <c r="D34">
        <v>29110475</v>
      </c>
      <c r="E34" t="s">
        <v>1757</v>
      </c>
      <c r="F34" t="s">
        <v>1758</v>
      </c>
      <c r="G34" t="s">
        <v>1759</v>
      </c>
      <c r="H34" t="s">
        <v>1760</v>
      </c>
      <c r="I34" t="s">
        <v>2</v>
      </c>
      <c r="J34">
        <v>48335</v>
      </c>
      <c r="K34">
        <v>6168480411</v>
      </c>
      <c r="L34" t="s">
        <v>1761</v>
      </c>
      <c r="M34" s="80">
        <v>44999.500358796293</v>
      </c>
      <c r="N34" s="81">
        <v>44999</v>
      </c>
      <c r="O34">
        <v>400</v>
      </c>
      <c r="P34">
        <v>0</v>
      </c>
      <c r="Q34">
        <v>0</v>
      </c>
      <c r="R34">
        <v>400</v>
      </c>
      <c r="S34">
        <v>400</v>
      </c>
      <c r="T34">
        <v>1</v>
      </c>
      <c r="U34">
        <v>0</v>
      </c>
      <c r="V34">
        <v>0</v>
      </c>
      <c r="W34" t="s">
        <v>1762</v>
      </c>
      <c r="X34" t="s">
        <v>1763</v>
      </c>
      <c r="Y34" t="s">
        <v>1304</v>
      </c>
      <c r="Z34">
        <v>6168480411</v>
      </c>
      <c r="AA34" t="s">
        <v>1761</v>
      </c>
      <c r="AR34" t="s">
        <v>348</v>
      </c>
      <c r="AS34" t="s">
        <v>1979</v>
      </c>
      <c r="AT34" t="s">
        <v>1990</v>
      </c>
      <c r="AU34">
        <v>0</v>
      </c>
      <c r="AV34" t="s">
        <v>1557</v>
      </c>
      <c r="AZ34" t="s">
        <v>1556</v>
      </c>
      <c r="BD34" t="s">
        <v>348</v>
      </c>
      <c r="BF34" t="s">
        <v>348</v>
      </c>
    </row>
    <row r="35" spans="1:70" ht="45" customHeight="1" x14ac:dyDescent="0.25">
      <c r="A35" t="s">
        <v>1976</v>
      </c>
      <c r="B35" s="80">
        <v>45109.5</v>
      </c>
      <c r="C35" s="80">
        <v>45115.5</v>
      </c>
      <c r="D35">
        <v>29113039</v>
      </c>
      <c r="E35" t="s">
        <v>1811</v>
      </c>
      <c r="F35" t="s">
        <v>1812</v>
      </c>
      <c r="G35" t="s">
        <v>1813</v>
      </c>
      <c r="H35" t="s">
        <v>92</v>
      </c>
      <c r="I35" t="s">
        <v>2</v>
      </c>
      <c r="J35">
        <v>48336</v>
      </c>
      <c r="K35">
        <v>12488184662</v>
      </c>
      <c r="L35" t="s">
        <v>1814</v>
      </c>
      <c r="M35" s="80">
        <v>44999.756377314814</v>
      </c>
      <c r="N35" s="81">
        <v>44999</v>
      </c>
      <c r="O35">
        <v>400</v>
      </c>
      <c r="P35">
        <v>0</v>
      </c>
      <c r="Q35">
        <v>0</v>
      </c>
      <c r="R35">
        <v>400</v>
      </c>
      <c r="S35">
        <v>400</v>
      </c>
      <c r="T35">
        <v>1</v>
      </c>
      <c r="U35">
        <v>0</v>
      </c>
      <c r="V35">
        <v>0</v>
      </c>
      <c r="W35" t="s">
        <v>1811</v>
      </c>
      <c r="X35" t="s">
        <v>1812</v>
      </c>
      <c r="Y35" t="s">
        <v>1304</v>
      </c>
      <c r="Z35">
        <v>12488184662</v>
      </c>
      <c r="AA35" t="s">
        <v>1814</v>
      </c>
      <c r="AB35" t="s">
        <v>1813</v>
      </c>
      <c r="AC35" t="s">
        <v>92</v>
      </c>
      <c r="AD35" t="s">
        <v>2</v>
      </c>
      <c r="AE35">
        <v>48336</v>
      </c>
      <c r="AF35" t="s">
        <v>1306</v>
      </c>
      <c r="AR35" t="s">
        <v>348</v>
      </c>
      <c r="AS35" t="s">
        <v>1979</v>
      </c>
      <c r="AT35" t="s">
        <v>1988</v>
      </c>
      <c r="AU35">
        <v>0</v>
      </c>
      <c r="AV35" t="s">
        <v>1557</v>
      </c>
      <c r="AZ35" t="s">
        <v>1556</v>
      </c>
      <c r="BF35" t="s">
        <v>348</v>
      </c>
      <c r="BJ35" t="s">
        <v>1663</v>
      </c>
    </row>
    <row r="36" spans="1:70" ht="45" customHeight="1" x14ac:dyDescent="0.25">
      <c r="A36" t="s">
        <v>1976</v>
      </c>
      <c r="B36" s="80">
        <v>45109.5</v>
      </c>
      <c r="C36" s="80">
        <v>45115.5</v>
      </c>
      <c r="D36">
        <v>29114137</v>
      </c>
      <c r="E36" t="s">
        <v>1895</v>
      </c>
      <c r="F36" t="s">
        <v>1896</v>
      </c>
      <c r="G36" t="s">
        <v>1897</v>
      </c>
      <c r="H36" t="s">
        <v>334</v>
      </c>
      <c r="I36" t="s">
        <v>2</v>
      </c>
      <c r="J36">
        <v>48336</v>
      </c>
      <c r="K36">
        <v>2485058213</v>
      </c>
      <c r="L36" t="s">
        <v>1898</v>
      </c>
      <c r="M36" s="80">
        <v>44999.919907407406</v>
      </c>
      <c r="N36" s="81">
        <v>44999</v>
      </c>
      <c r="O36">
        <v>800</v>
      </c>
      <c r="P36">
        <v>0</v>
      </c>
      <c r="Q36">
        <v>0</v>
      </c>
      <c r="R36">
        <v>300</v>
      </c>
      <c r="S36">
        <v>400</v>
      </c>
      <c r="T36">
        <v>1</v>
      </c>
      <c r="U36">
        <v>0</v>
      </c>
      <c r="V36">
        <v>0</v>
      </c>
      <c r="W36" t="s">
        <v>1899</v>
      </c>
      <c r="X36" t="s">
        <v>1900</v>
      </c>
      <c r="Y36" t="s">
        <v>1304</v>
      </c>
      <c r="Z36">
        <v>2485058213</v>
      </c>
      <c r="AA36" t="s">
        <v>1898</v>
      </c>
      <c r="AR36" t="s">
        <v>348</v>
      </c>
      <c r="AS36" t="s">
        <v>1979</v>
      </c>
      <c r="AT36" t="s">
        <v>1992</v>
      </c>
      <c r="AU36">
        <v>0</v>
      </c>
      <c r="AV36" t="s">
        <v>1557</v>
      </c>
      <c r="AZ36" t="s">
        <v>1556</v>
      </c>
      <c r="BD36" t="s">
        <v>348</v>
      </c>
      <c r="BF36" t="s">
        <v>348</v>
      </c>
    </row>
    <row r="37" spans="1:70" ht="45" customHeight="1" x14ac:dyDescent="0.25">
      <c r="A37" t="s">
        <v>1976</v>
      </c>
      <c r="B37" s="80">
        <v>45109.5</v>
      </c>
      <c r="C37" s="80">
        <v>45115.5</v>
      </c>
      <c r="D37">
        <v>29114137</v>
      </c>
      <c r="E37" t="s">
        <v>1895</v>
      </c>
      <c r="F37" t="s">
        <v>1896</v>
      </c>
      <c r="G37" t="s">
        <v>1897</v>
      </c>
      <c r="H37" t="s">
        <v>334</v>
      </c>
      <c r="I37" t="s">
        <v>2</v>
      </c>
      <c r="J37">
        <v>48336</v>
      </c>
      <c r="K37">
        <v>2485058213</v>
      </c>
      <c r="L37" t="s">
        <v>1898</v>
      </c>
      <c r="M37" s="80">
        <v>44999.919907407406</v>
      </c>
      <c r="N37" s="81">
        <v>44999</v>
      </c>
      <c r="O37">
        <v>800</v>
      </c>
      <c r="P37">
        <v>0</v>
      </c>
      <c r="Q37">
        <v>0</v>
      </c>
      <c r="R37">
        <v>300</v>
      </c>
      <c r="S37">
        <v>400</v>
      </c>
      <c r="T37">
        <v>1</v>
      </c>
      <c r="U37">
        <v>0</v>
      </c>
      <c r="V37">
        <v>0</v>
      </c>
      <c r="W37" t="s">
        <v>1936</v>
      </c>
      <c r="X37" t="s">
        <v>1900</v>
      </c>
      <c r="Y37" t="s">
        <v>1304</v>
      </c>
      <c r="Z37">
        <v>2485058213</v>
      </c>
      <c r="AA37" t="s">
        <v>1898</v>
      </c>
      <c r="AR37" t="s">
        <v>348</v>
      </c>
      <c r="AS37" t="s">
        <v>1979</v>
      </c>
      <c r="AT37" t="s">
        <v>1992</v>
      </c>
      <c r="AU37">
        <v>0</v>
      </c>
      <c r="AV37" t="s">
        <v>1557</v>
      </c>
      <c r="AZ37" t="s">
        <v>1556</v>
      </c>
      <c r="BD37" t="s">
        <v>348</v>
      </c>
      <c r="BF37" t="s">
        <v>348</v>
      </c>
    </row>
    <row r="38" spans="1:70" ht="45" customHeight="1" x14ac:dyDescent="0.25">
      <c r="A38" t="s">
        <v>1976</v>
      </c>
      <c r="B38" s="80">
        <v>45109.5</v>
      </c>
      <c r="C38" s="80">
        <v>45115.5</v>
      </c>
      <c r="D38">
        <v>29121901</v>
      </c>
      <c r="E38" t="s">
        <v>1707</v>
      </c>
      <c r="F38" t="s">
        <v>1708</v>
      </c>
      <c r="G38" t="s">
        <v>1709</v>
      </c>
      <c r="H38" t="s">
        <v>92</v>
      </c>
      <c r="I38" t="s">
        <v>2</v>
      </c>
      <c r="J38">
        <v>48336</v>
      </c>
      <c r="K38">
        <v>2487058102</v>
      </c>
      <c r="L38" t="s">
        <v>1710</v>
      </c>
      <c r="M38" s="80">
        <v>45000.823935185188</v>
      </c>
      <c r="N38" s="81">
        <v>45000</v>
      </c>
      <c r="O38">
        <v>400</v>
      </c>
      <c r="P38">
        <v>0</v>
      </c>
      <c r="Q38">
        <v>0</v>
      </c>
      <c r="R38">
        <v>400</v>
      </c>
      <c r="S38">
        <v>400</v>
      </c>
      <c r="T38">
        <v>1</v>
      </c>
      <c r="U38">
        <v>0</v>
      </c>
      <c r="V38">
        <v>0</v>
      </c>
      <c r="W38" t="s">
        <v>1711</v>
      </c>
      <c r="X38" t="s">
        <v>1708</v>
      </c>
      <c r="Y38" t="s">
        <v>1304</v>
      </c>
      <c r="Z38">
        <v>2487058102</v>
      </c>
      <c r="AA38" t="s">
        <v>1710</v>
      </c>
      <c r="AR38" t="s">
        <v>348</v>
      </c>
      <c r="AS38" t="s">
        <v>1979</v>
      </c>
      <c r="AT38" t="s">
        <v>1990</v>
      </c>
      <c r="AU38">
        <v>0</v>
      </c>
      <c r="AV38" t="s">
        <v>1557</v>
      </c>
      <c r="AZ38" t="s">
        <v>1556</v>
      </c>
      <c r="BD38" t="s">
        <v>348</v>
      </c>
      <c r="BF38" t="s">
        <v>348</v>
      </c>
    </row>
    <row r="39" spans="1:70" ht="45" customHeight="1" x14ac:dyDescent="0.25">
      <c r="A39" t="s">
        <v>1976</v>
      </c>
      <c r="B39" s="80">
        <v>45109.5</v>
      </c>
      <c r="C39" s="80">
        <v>45115.5</v>
      </c>
      <c r="D39">
        <v>29158938</v>
      </c>
      <c r="E39" t="s">
        <v>1921</v>
      </c>
      <c r="F39" t="s">
        <v>1922</v>
      </c>
      <c r="G39" t="s">
        <v>1923</v>
      </c>
      <c r="H39" t="s">
        <v>1601</v>
      </c>
      <c r="I39" t="s">
        <v>2</v>
      </c>
      <c r="J39">
        <v>48154</v>
      </c>
      <c r="K39">
        <v>2482528021</v>
      </c>
      <c r="L39" t="s">
        <v>1924</v>
      </c>
      <c r="M39" s="80">
        <v>45006.642916666664</v>
      </c>
      <c r="N39" s="81">
        <v>45006</v>
      </c>
      <c r="O39">
        <v>400</v>
      </c>
      <c r="P39">
        <v>0</v>
      </c>
      <c r="Q39">
        <v>0</v>
      </c>
      <c r="R39">
        <v>150</v>
      </c>
      <c r="S39">
        <v>400</v>
      </c>
      <c r="T39">
        <v>1</v>
      </c>
      <c r="U39">
        <v>0</v>
      </c>
      <c r="V39">
        <v>0</v>
      </c>
      <c r="W39" t="s">
        <v>1925</v>
      </c>
      <c r="X39" t="s">
        <v>1922</v>
      </c>
      <c r="Y39" t="s">
        <v>1304</v>
      </c>
      <c r="Z39">
        <v>2482528021</v>
      </c>
      <c r="AA39" t="s">
        <v>1924</v>
      </c>
      <c r="AR39" t="s">
        <v>348</v>
      </c>
      <c r="AS39" t="s">
        <v>1979</v>
      </c>
      <c r="AT39" t="s">
        <v>1988</v>
      </c>
      <c r="AU39">
        <v>0</v>
      </c>
      <c r="AV39" t="s">
        <v>1981</v>
      </c>
      <c r="AZ39" t="s">
        <v>1558</v>
      </c>
      <c r="BC39" t="s">
        <v>2007</v>
      </c>
      <c r="BD39" t="s">
        <v>348</v>
      </c>
      <c r="BF39" t="s">
        <v>348</v>
      </c>
    </row>
    <row r="40" spans="1:70" ht="45" customHeight="1" x14ac:dyDescent="0.25">
      <c r="A40" t="s">
        <v>1976</v>
      </c>
      <c r="B40" s="80">
        <v>45109.5</v>
      </c>
      <c r="C40" s="80">
        <v>45115.5</v>
      </c>
      <c r="D40">
        <v>29159081</v>
      </c>
      <c r="E40" t="s">
        <v>1726</v>
      </c>
      <c r="F40" t="s">
        <v>1728</v>
      </c>
      <c r="G40" t="s">
        <v>1729</v>
      </c>
      <c r="H40" t="s">
        <v>1730</v>
      </c>
      <c r="I40" t="s">
        <v>2</v>
      </c>
      <c r="J40">
        <v>48073</v>
      </c>
      <c r="K40" t="s">
        <v>1731</v>
      </c>
      <c r="L40" t="s">
        <v>1732</v>
      </c>
      <c r="M40" s="80">
        <v>45006.660509259258</v>
      </c>
      <c r="N40" s="81">
        <v>45006</v>
      </c>
      <c r="O40">
        <v>400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0</v>
      </c>
      <c r="W40" t="s">
        <v>1726</v>
      </c>
      <c r="X40" t="s">
        <v>1728</v>
      </c>
      <c r="Y40" t="s">
        <v>1308</v>
      </c>
      <c r="Z40" t="s">
        <v>1731</v>
      </c>
      <c r="AA40" t="s">
        <v>1732</v>
      </c>
      <c r="AB40" t="s">
        <v>1729</v>
      </c>
      <c r="AC40" t="s">
        <v>1730</v>
      </c>
      <c r="AD40" t="s">
        <v>2</v>
      </c>
      <c r="AE40">
        <v>48073</v>
      </c>
      <c r="AF40" t="s">
        <v>1306</v>
      </c>
      <c r="AG40" t="s">
        <v>1731</v>
      </c>
      <c r="AI40" t="s">
        <v>1733</v>
      </c>
      <c r="BL40" t="s">
        <v>1979</v>
      </c>
      <c r="BM40" t="s">
        <v>348</v>
      </c>
      <c r="BO40" t="s">
        <v>348</v>
      </c>
      <c r="BQ40" t="s">
        <v>1978</v>
      </c>
      <c r="BR40">
        <v>0</v>
      </c>
    </row>
    <row r="41" spans="1:70" ht="45" customHeight="1" x14ac:dyDescent="0.25">
      <c r="A41" t="s">
        <v>1976</v>
      </c>
      <c r="B41" s="80">
        <v>45109.5</v>
      </c>
      <c r="C41" s="80">
        <v>45115.5</v>
      </c>
      <c r="D41">
        <v>29159081</v>
      </c>
      <c r="E41" t="s">
        <v>1726</v>
      </c>
      <c r="F41" t="s">
        <v>1728</v>
      </c>
      <c r="G41" t="s">
        <v>1729</v>
      </c>
      <c r="H41" t="s">
        <v>1730</v>
      </c>
      <c r="I41" t="s">
        <v>2</v>
      </c>
      <c r="J41">
        <v>48073</v>
      </c>
      <c r="K41" t="s">
        <v>1731</v>
      </c>
      <c r="L41" t="s">
        <v>1732</v>
      </c>
      <c r="M41" s="80">
        <v>45006.660509259258</v>
      </c>
      <c r="N41" s="81">
        <v>45006</v>
      </c>
      <c r="O41">
        <v>400</v>
      </c>
      <c r="P41">
        <v>0</v>
      </c>
      <c r="Q41">
        <v>0</v>
      </c>
      <c r="R41">
        <v>0</v>
      </c>
      <c r="S41">
        <v>400</v>
      </c>
      <c r="T41">
        <v>1</v>
      </c>
      <c r="U41">
        <v>0</v>
      </c>
      <c r="V41">
        <v>0</v>
      </c>
      <c r="W41" t="s">
        <v>1734</v>
      </c>
      <c r="X41" t="s">
        <v>1728</v>
      </c>
      <c r="Y41" t="s">
        <v>1304</v>
      </c>
      <c r="Z41" t="s">
        <v>1731</v>
      </c>
      <c r="AA41" t="s">
        <v>1732</v>
      </c>
      <c r="AR41" t="s">
        <v>348</v>
      </c>
      <c r="AS41" t="s">
        <v>1979</v>
      </c>
      <c r="AT41" t="s">
        <v>1992</v>
      </c>
      <c r="AU41">
        <v>0</v>
      </c>
      <c r="AV41" t="s">
        <v>1557</v>
      </c>
      <c r="AZ41" t="s">
        <v>1556</v>
      </c>
      <c r="BD41" t="s">
        <v>348</v>
      </c>
      <c r="BF41" t="s">
        <v>348</v>
      </c>
    </row>
    <row r="42" spans="1:70" ht="45" customHeight="1" x14ac:dyDescent="0.25">
      <c r="A42" t="s">
        <v>1976</v>
      </c>
      <c r="B42" s="80">
        <v>45109.5</v>
      </c>
      <c r="C42" s="80">
        <v>45115.5</v>
      </c>
      <c r="D42">
        <v>29160364</v>
      </c>
      <c r="E42" t="s">
        <v>1908</v>
      </c>
      <c r="F42" t="s">
        <v>1909</v>
      </c>
      <c r="G42" t="s">
        <v>390</v>
      </c>
      <c r="H42" t="s">
        <v>92</v>
      </c>
      <c r="I42" t="s">
        <v>2</v>
      </c>
      <c r="J42">
        <v>48336</v>
      </c>
      <c r="K42">
        <v>2487522992</v>
      </c>
      <c r="L42" t="s">
        <v>1351</v>
      </c>
      <c r="M42" s="80">
        <v>45006.827534722222</v>
      </c>
      <c r="N42" s="81">
        <v>45006</v>
      </c>
      <c r="O42">
        <v>800</v>
      </c>
      <c r="P42">
        <v>0</v>
      </c>
      <c r="Q42">
        <v>0</v>
      </c>
      <c r="R42">
        <v>0</v>
      </c>
      <c r="S42">
        <v>400</v>
      </c>
      <c r="T42">
        <v>1</v>
      </c>
      <c r="U42">
        <v>0</v>
      </c>
      <c r="V42">
        <v>0</v>
      </c>
      <c r="W42" t="s">
        <v>1910</v>
      </c>
      <c r="X42" t="s">
        <v>1909</v>
      </c>
      <c r="Y42" t="s">
        <v>1304</v>
      </c>
      <c r="Z42">
        <v>2487522992</v>
      </c>
      <c r="AA42" t="s">
        <v>1351</v>
      </c>
      <c r="AB42" t="s">
        <v>1911</v>
      </c>
      <c r="AC42" t="s">
        <v>1912</v>
      </c>
      <c r="AD42" t="s">
        <v>2</v>
      </c>
      <c r="AE42">
        <v>48178</v>
      </c>
      <c r="AF42" t="s">
        <v>1306</v>
      </c>
      <c r="AR42" t="s">
        <v>348</v>
      </c>
      <c r="AS42" t="s">
        <v>1977</v>
      </c>
      <c r="AT42" t="s">
        <v>1988</v>
      </c>
      <c r="AU42">
        <v>0</v>
      </c>
      <c r="AV42" t="s">
        <v>1557</v>
      </c>
      <c r="AZ42" t="s">
        <v>1556</v>
      </c>
      <c r="BD42" t="s">
        <v>348</v>
      </c>
      <c r="BF42" t="s">
        <v>348</v>
      </c>
    </row>
    <row r="43" spans="1:70" ht="45" customHeight="1" x14ac:dyDescent="0.25">
      <c r="A43" t="s">
        <v>1976</v>
      </c>
      <c r="B43" s="80">
        <v>45109.5</v>
      </c>
      <c r="C43" s="80">
        <v>45115.5</v>
      </c>
      <c r="D43">
        <v>29160364</v>
      </c>
      <c r="E43" t="s">
        <v>1908</v>
      </c>
      <c r="F43" t="s">
        <v>1909</v>
      </c>
      <c r="G43" t="s">
        <v>390</v>
      </c>
      <c r="H43" t="s">
        <v>92</v>
      </c>
      <c r="I43" t="s">
        <v>2</v>
      </c>
      <c r="J43">
        <v>48336</v>
      </c>
      <c r="K43">
        <v>2487522992</v>
      </c>
      <c r="L43" t="s">
        <v>1351</v>
      </c>
      <c r="M43" s="80">
        <v>45006.827534722222</v>
      </c>
      <c r="N43" s="81">
        <v>45006</v>
      </c>
      <c r="O43">
        <v>800</v>
      </c>
      <c r="P43">
        <v>0</v>
      </c>
      <c r="Q43">
        <v>0</v>
      </c>
      <c r="R43">
        <v>0</v>
      </c>
      <c r="S43">
        <v>400</v>
      </c>
      <c r="T43">
        <v>1</v>
      </c>
      <c r="U43">
        <v>0</v>
      </c>
      <c r="V43">
        <v>0</v>
      </c>
      <c r="W43" t="s">
        <v>1659</v>
      </c>
      <c r="X43" t="s">
        <v>1909</v>
      </c>
      <c r="Y43" t="s">
        <v>1304</v>
      </c>
      <c r="Z43">
        <v>2487522992</v>
      </c>
      <c r="AA43" t="s">
        <v>1351</v>
      </c>
      <c r="AR43" t="s">
        <v>348</v>
      </c>
      <c r="AS43" t="s">
        <v>1977</v>
      </c>
      <c r="AT43" t="s">
        <v>1992</v>
      </c>
      <c r="AU43">
        <v>0</v>
      </c>
      <c r="AV43" t="s">
        <v>1557</v>
      </c>
      <c r="AZ43" t="s">
        <v>1556</v>
      </c>
      <c r="BD43" t="s">
        <v>348</v>
      </c>
      <c r="BF43" t="s">
        <v>348</v>
      </c>
    </row>
    <row r="44" spans="1:70" ht="45" customHeight="1" x14ac:dyDescent="0.25">
      <c r="A44" t="s">
        <v>1976</v>
      </c>
      <c r="B44" s="80">
        <v>45109.5</v>
      </c>
      <c r="C44" s="80">
        <v>45115.5</v>
      </c>
      <c r="D44">
        <v>29160374</v>
      </c>
      <c r="E44" t="s">
        <v>1771</v>
      </c>
      <c r="F44" t="s">
        <v>1863</v>
      </c>
      <c r="G44" t="s">
        <v>410</v>
      </c>
      <c r="H44" t="s">
        <v>1864</v>
      </c>
      <c r="I44" t="s">
        <v>2</v>
      </c>
      <c r="J44">
        <v>48390</v>
      </c>
      <c r="K44">
        <v>2488048608</v>
      </c>
      <c r="L44" t="s">
        <v>909</v>
      </c>
      <c r="M44" s="80">
        <v>45006.828055555554</v>
      </c>
      <c r="N44" s="81">
        <v>45006</v>
      </c>
      <c r="O44">
        <v>400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 t="s">
        <v>1771</v>
      </c>
      <c r="X44" t="s">
        <v>1863</v>
      </c>
      <c r="Y44" t="s">
        <v>1308</v>
      </c>
      <c r="Z44">
        <v>2488048608</v>
      </c>
      <c r="AA44" t="s">
        <v>909</v>
      </c>
      <c r="AB44" t="s">
        <v>410</v>
      </c>
      <c r="AC44" t="s">
        <v>1864</v>
      </c>
      <c r="AD44" t="s">
        <v>2</v>
      </c>
      <c r="AE44">
        <v>48390</v>
      </c>
      <c r="AF44" t="s">
        <v>1306</v>
      </c>
      <c r="BL44" t="s">
        <v>1977</v>
      </c>
      <c r="BM44" t="s">
        <v>348</v>
      </c>
      <c r="BO44" t="s">
        <v>348</v>
      </c>
      <c r="BQ44" t="s">
        <v>1978</v>
      </c>
      <c r="BR44">
        <v>0</v>
      </c>
    </row>
    <row r="45" spans="1:70" ht="45" customHeight="1" x14ac:dyDescent="0.25">
      <c r="A45" t="s">
        <v>1976</v>
      </c>
      <c r="B45" s="80">
        <v>45109.5</v>
      </c>
      <c r="C45" s="80">
        <v>45115.5</v>
      </c>
      <c r="D45">
        <v>29160374</v>
      </c>
      <c r="E45" t="s">
        <v>1771</v>
      </c>
      <c r="F45" t="s">
        <v>1863</v>
      </c>
      <c r="G45" t="s">
        <v>410</v>
      </c>
      <c r="H45" t="s">
        <v>1864</v>
      </c>
      <c r="I45" t="s">
        <v>2</v>
      </c>
      <c r="J45">
        <v>48390</v>
      </c>
      <c r="K45">
        <v>2488048608</v>
      </c>
      <c r="L45" t="s">
        <v>909</v>
      </c>
      <c r="M45" s="80">
        <v>45006.828055555554</v>
      </c>
      <c r="N45" s="81">
        <v>45006</v>
      </c>
      <c r="O45">
        <v>400</v>
      </c>
      <c r="P45">
        <v>0</v>
      </c>
      <c r="Q45">
        <v>0</v>
      </c>
      <c r="R45">
        <v>0</v>
      </c>
      <c r="S45">
        <v>400</v>
      </c>
      <c r="T45">
        <v>1</v>
      </c>
      <c r="U45">
        <v>0</v>
      </c>
      <c r="V45">
        <v>0</v>
      </c>
      <c r="W45" t="s">
        <v>1865</v>
      </c>
      <c r="X45" t="s">
        <v>1863</v>
      </c>
      <c r="Y45" t="s">
        <v>1304</v>
      </c>
      <c r="Z45">
        <v>2488048608</v>
      </c>
      <c r="AA45" t="s">
        <v>909</v>
      </c>
      <c r="AR45" t="s">
        <v>348</v>
      </c>
      <c r="AS45" t="s">
        <v>1977</v>
      </c>
      <c r="AT45" t="s">
        <v>1980</v>
      </c>
      <c r="AU45">
        <v>0</v>
      </c>
      <c r="AV45" t="s">
        <v>1557</v>
      </c>
      <c r="AZ45" t="s">
        <v>1556</v>
      </c>
      <c r="BD45" t="s">
        <v>348</v>
      </c>
      <c r="BF45" t="s">
        <v>348</v>
      </c>
    </row>
    <row r="46" spans="1:70" ht="45" customHeight="1" x14ac:dyDescent="0.25">
      <c r="A46" t="s">
        <v>1976</v>
      </c>
      <c r="B46" s="80">
        <v>45109.5</v>
      </c>
      <c r="C46" s="80">
        <v>45115.5</v>
      </c>
      <c r="D46">
        <v>29161594</v>
      </c>
      <c r="E46" t="s">
        <v>1597</v>
      </c>
      <c r="F46" t="s">
        <v>1598</v>
      </c>
      <c r="G46" t="s">
        <v>1599</v>
      </c>
      <c r="H46" t="s">
        <v>828</v>
      </c>
      <c r="I46" t="s">
        <v>2</v>
      </c>
      <c r="J46">
        <v>48167</v>
      </c>
      <c r="K46">
        <v>7345897461</v>
      </c>
      <c r="L46" t="s">
        <v>1600</v>
      </c>
      <c r="M46" s="80">
        <v>45007.302129629628</v>
      </c>
      <c r="N46" s="81">
        <v>45007</v>
      </c>
      <c r="O46">
        <v>400</v>
      </c>
      <c r="P46">
        <v>0</v>
      </c>
      <c r="Q46">
        <v>0</v>
      </c>
      <c r="R46">
        <v>400</v>
      </c>
      <c r="S46">
        <v>0</v>
      </c>
      <c r="T46">
        <v>1</v>
      </c>
      <c r="U46">
        <v>0</v>
      </c>
      <c r="V46">
        <v>0</v>
      </c>
      <c r="W46" t="s">
        <v>341</v>
      </c>
      <c r="X46" t="s">
        <v>1598</v>
      </c>
      <c r="Y46" t="s">
        <v>1308</v>
      </c>
      <c r="Z46">
        <v>7345897461</v>
      </c>
      <c r="AA46" t="s">
        <v>1600</v>
      </c>
      <c r="BL46" t="s">
        <v>1977</v>
      </c>
      <c r="BM46" t="s">
        <v>348</v>
      </c>
      <c r="BO46" t="s">
        <v>348</v>
      </c>
      <c r="BQ46" t="s">
        <v>1978</v>
      </c>
      <c r="BR46">
        <v>0</v>
      </c>
    </row>
    <row r="47" spans="1:70" ht="45" customHeight="1" x14ac:dyDescent="0.25">
      <c r="A47" t="s">
        <v>1976</v>
      </c>
      <c r="B47" s="80">
        <v>45109.5</v>
      </c>
      <c r="C47" s="80">
        <v>45115.5</v>
      </c>
      <c r="D47">
        <v>29161594</v>
      </c>
      <c r="E47" t="s">
        <v>1597</v>
      </c>
      <c r="F47" t="s">
        <v>1598</v>
      </c>
      <c r="G47" t="s">
        <v>1599</v>
      </c>
      <c r="H47" t="s">
        <v>828</v>
      </c>
      <c r="I47" t="s">
        <v>2</v>
      </c>
      <c r="J47">
        <v>48167</v>
      </c>
      <c r="K47">
        <v>7345897461</v>
      </c>
      <c r="L47" t="s">
        <v>1600</v>
      </c>
      <c r="M47" s="80">
        <v>45007.302129629628</v>
      </c>
      <c r="N47" s="81">
        <v>45007</v>
      </c>
      <c r="O47">
        <v>400</v>
      </c>
      <c r="P47">
        <v>0</v>
      </c>
      <c r="Q47">
        <v>0</v>
      </c>
      <c r="R47">
        <v>400</v>
      </c>
      <c r="S47">
        <v>400</v>
      </c>
      <c r="T47">
        <v>1</v>
      </c>
      <c r="U47">
        <v>0</v>
      </c>
      <c r="V47">
        <v>0</v>
      </c>
      <c r="W47" t="s">
        <v>341</v>
      </c>
      <c r="X47" t="s">
        <v>1598</v>
      </c>
      <c r="Y47" t="s">
        <v>1304</v>
      </c>
      <c r="Z47">
        <v>7345897461</v>
      </c>
      <c r="AA47" t="s">
        <v>1600</v>
      </c>
      <c r="AR47" t="s">
        <v>348</v>
      </c>
      <c r="AS47" t="s">
        <v>1979</v>
      </c>
      <c r="AT47" t="s">
        <v>1990</v>
      </c>
      <c r="AU47">
        <v>0</v>
      </c>
      <c r="AV47" t="s">
        <v>1557</v>
      </c>
      <c r="AZ47" t="s">
        <v>1556</v>
      </c>
      <c r="BD47" t="s">
        <v>348</v>
      </c>
      <c r="BF47" t="s">
        <v>348</v>
      </c>
    </row>
    <row r="48" spans="1:70" ht="45" customHeight="1" x14ac:dyDescent="0.25">
      <c r="A48" t="s">
        <v>1976</v>
      </c>
      <c r="B48" s="80">
        <v>45109.5</v>
      </c>
      <c r="C48" s="80">
        <v>45115.5</v>
      </c>
      <c r="D48">
        <v>29162379</v>
      </c>
      <c r="E48" t="s">
        <v>336</v>
      </c>
      <c r="F48" t="s">
        <v>1636</v>
      </c>
      <c r="G48" t="s">
        <v>1637</v>
      </c>
      <c r="H48" t="s">
        <v>92</v>
      </c>
      <c r="I48" t="s">
        <v>2</v>
      </c>
      <c r="J48">
        <v>48331</v>
      </c>
      <c r="K48" t="s">
        <v>1638</v>
      </c>
      <c r="L48" t="s">
        <v>1639</v>
      </c>
      <c r="M48" s="80">
        <v>45007.447314814817</v>
      </c>
      <c r="N48" s="81">
        <v>45007</v>
      </c>
      <c r="P48">
        <v>0</v>
      </c>
      <c r="Q48">
        <v>0</v>
      </c>
      <c r="S48">
        <v>0</v>
      </c>
      <c r="T48">
        <v>1</v>
      </c>
      <c r="U48">
        <v>0</v>
      </c>
      <c r="V48">
        <v>0</v>
      </c>
      <c r="W48" t="s">
        <v>336</v>
      </c>
      <c r="X48" t="s">
        <v>1636</v>
      </c>
      <c r="Y48" t="s">
        <v>1308</v>
      </c>
      <c r="Z48" t="s">
        <v>1638</v>
      </c>
      <c r="AA48" t="s">
        <v>1639</v>
      </c>
      <c r="AB48" t="s">
        <v>1637</v>
      </c>
      <c r="AC48" t="s">
        <v>92</v>
      </c>
      <c r="AD48" t="s">
        <v>2</v>
      </c>
      <c r="AE48">
        <v>48331</v>
      </c>
      <c r="AF48" t="s">
        <v>1306</v>
      </c>
      <c r="BL48" t="s">
        <v>1977</v>
      </c>
      <c r="BM48" t="s">
        <v>348</v>
      </c>
      <c r="BO48" t="s">
        <v>348</v>
      </c>
      <c r="BQ48" t="s">
        <v>1988</v>
      </c>
      <c r="BR48">
        <v>0</v>
      </c>
    </row>
    <row r="49" spans="1:70" ht="45" customHeight="1" x14ac:dyDescent="0.25">
      <c r="A49" t="s">
        <v>1976</v>
      </c>
      <c r="B49" s="80">
        <v>45109.5</v>
      </c>
      <c r="C49" s="80">
        <v>45115.5</v>
      </c>
      <c r="D49">
        <v>29190422</v>
      </c>
      <c r="E49" t="s">
        <v>1676</v>
      </c>
      <c r="F49" t="s">
        <v>1677</v>
      </c>
      <c r="G49" t="s">
        <v>1678</v>
      </c>
      <c r="H49" t="s">
        <v>1672</v>
      </c>
      <c r="I49" t="s">
        <v>2</v>
      </c>
      <c r="J49">
        <v>48393</v>
      </c>
      <c r="K49">
        <v>2485353713</v>
      </c>
      <c r="L49" t="s">
        <v>1679</v>
      </c>
      <c r="M49" s="80">
        <v>45012.551354166666</v>
      </c>
      <c r="N49" s="81">
        <v>45012</v>
      </c>
      <c r="O49">
        <v>400</v>
      </c>
      <c r="P49">
        <v>0</v>
      </c>
      <c r="Q49">
        <v>0</v>
      </c>
      <c r="R49">
        <v>150</v>
      </c>
      <c r="S49">
        <v>400</v>
      </c>
      <c r="T49">
        <v>1</v>
      </c>
      <c r="U49">
        <v>0</v>
      </c>
      <c r="V49">
        <v>0</v>
      </c>
      <c r="W49" t="s">
        <v>1680</v>
      </c>
      <c r="X49" t="s">
        <v>1677</v>
      </c>
      <c r="Y49" t="s">
        <v>1304</v>
      </c>
      <c r="Z49">
        <v>2485353713</v>
      </c>
      <c r="AA49" t="s">
        <v>894</v>
      </c>
      <c r="AR49" t="s">
        <v>348</v>
      </c>
      <c r="AS49" t="s">
        <v>1977</v>
      </c>
      <c r="AT49" t="s">
        <v>1988</v>
      </c>
      <c r="AU49">
        <v>0</v>
      </c>
      <c r="AV49" t="s">
        <v>1981</v>
      </c>
      <c r="AZ49" t="s">
        <v>1558</v>
      </c>
      <c r="BC49" s="26" t="s">
        <v>1764</v>
      </c>
    </row>
    <row r="50" spans="1:70" ht="45" customHeight="1" x14ac:dyDescent="0.25">
      <c r="A50" t="s">
        <v>1976</v>
      </c>
      <c r="B50" s="80">
        <v>45109.5</v>
      </c>
      <c r="C50" s="80">
        <v>45115.5</v>
      </c>
      <c r="D50">
        <v>29197983</v>
      </c>
      <c r="E50" t="s">
        <v>336</v>
      </c>
      <c r="F50" t="s">
        <v>1905</v>
      </c>
      <c r="G50" t="s">
        <v>867</v>
      </c>
      <c r="H50" t="s">
        <v>1906</v>
      </c>
      <c r="I50" t="s">
        <v>2</v>
      </c>
      <c r="J50">
        <v>48390</v>
      </c>
      <c r="K50">
        <v>2485216250</v>
      </c>
      <c r="L50" t="s">
        <v>932</v>
      </c>
      <c r="M50" s="80">
        <v>45013.736261574071</v>
      </c>
      <c r="N50" s="81">
        <v>45013</v>
      </c>
      <c r="O50">
        <v>400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  <c r="W50" t="s">
        <v>336</v>
      </c>
      <c r="X50" t="s">
        <v>1905</v>
      </c>
      <c r="Y50" t="s">
        <v>1308</v>
      </c>
      <c r="Z50">
        <v>2485216250</v>
      </c>
      <c r="AA50" t="s">
        <v>932</v>
      </c>
      <c r="AB50" t="s">
        <v>867</v>
      </c>
      <c r="AC50" t="s">
        <v>1906</v>
      </c>
      <c r="AD50" t="s">
        <v>2</v>
      </c>
      <c r="AE50">
        <v>48390</v>
      </c>
      <c r="AF50" t="s">
        <v>1306</v>
      </c>
      <c r="BL50" t="s">
        <v>1977</v>
      </c>
      <c r="BM50" t="s">
        <v>348</v>
      </c>
      <c r="BO50" t="s">
        <v>348</v>
      </c>
      <c r="BQ50" t="s">
        <v>2008</v>
      </c>
      <c r="BR50">
        <v>0</v>
      </c>
    </row>
    <row r="51" spans="1:70" ht="45" customHeight="1" x14ac:dyDescent="0.25">
      <c r="A51" t="s">
        <v>1976</v>
      </c>
      <c r="B51" s="80">
        <v>45109.5</v>
      </c>
      <c r="C51" s="80">
        <v>45115.5</v>
      </c>
      <c r="D51">
        <v>29197983</v>
      </c>
      <c r="E51" t="s">
        <v>336</v>
      </c>
      <c r="F51" t="s">
        <v>1905</v>
      </c>
      <c r="G51" t="s">
        <v>867</v>
      </c>
      <c r="H51" t="s">
        <v>1906</v>
      </c>
      <c r="I51" t="s">
        <v>2</v>
      </c>
      <c r="J51">
        <v>48390</v>
      </c>
      <c r="K51">
        <v>2485216250</v>
      </c>
      <c r="L51" t="s">
        <v>932</v>
      </c>
      <c r="M51" s="80">
        <v>45013.736261574071</v>
      </c>
      <c r="N51" s="81">
        <v>45013</v>
      </c>
      <c r="O51">
        <v>400</v>
      </c>
      <c r="P51">
        <v>0</v>
      </c>
      <c r="Q51">
        <v>0</v>
      </c>
      <c r="R51">
        <v>0</v>
      </c>
      <c r="S51">
        <v>400</v>
      </c>
      <c r="T51">
        <v>1</v>
      </c>
      <c r="U51">
        <v>0</v>
      </c>
      <c r="V51">
        <v>0</v>
      </c>
      <c r="W51" t="s">
        <v>1907</v>
      </c>
      <c r="X51" t="s">
        <v>1905</v>
      </c>
      <c r="Y51" t="s">
        <v>1304</v>
      </c>
      <c r="Z51">
        <v>2485216250</v>
      </c>
      <c r="AA51" t="s">
        <v>932</v>
      </c>
      <c r="AR51" t="s">
        <v>348</v>
      </c>
      <c r="AS51" t="s">
        <v>1977</v>
      </c>
      <c r="AT51" t="s">
        <v>1980</v>
      </c>
      <c r="AU51">
        <v>0</v>
      </c>
      <c r="AV51" t="s">
        <v>1557</v>
      </c>
      <c r="AZ51" t="s">
        <v>1556</v>
      </c>
      <c r="BD51" t="s">
        <v>348</v>
      </c>
      <c r="BF51" t="s">
        <v>348</v>
      </c>
    </row>
    <row r="52" spans="1:70" ht="45" customHeight="1" x14ac:dyDescent="0.25">
      <c r="A52" t="s">
        <v>1976</v>
      </c>
      <c r="B52" s="80">
        <v>45109.5</v>
      </c>
      <c r="C52" s="80">
        <v>45115.5</v>
      </c>
      <c r="D52">
        <v>29198554</v>
      </c>
      <c r="E52" t="s">
        <v>1669</v>
      </c>
      <c r="F52" t="s">
        <v>1670</v>
      </c>
      <c r="G52" t="s">
        <v>1671</v>
      </c>
      <c r="H52" t="s">
        <v>1672</v>
      </c>
      <c r="I52" t="s">
        <v>2</v>
      </c>
      <c r="J52">
        <v>48393</v>
      </c>
      <c r="K52">
        <v>2485741328</v>
      </c>
      <c r="L52" s="210" t="s">
        <v>1673</v>
      </c>
      <c r="M52" s="80">
        <v>45013.830671296295</v>
      </c>
      <c r="N52" s="81">
        <v>45013</v>
      </c>
      <c r="O52">
        <v>800</v>
      </c>
      <c r="P52">
        <v>0</v>
      </c>
      <c r="Q52">
        <v>0</v>
      </c>
      <c r="R52">
        <v>800</v>
      </c>
      <c r="S52">
        <v>400</v>
      </c>
      <c r="T52">
        <v>1</v>
      </c>
      <c r="U52">
        <v>0</v>
      </c>
      <c r="V52">
        <v>0</v>
      </c>
      <c r="W52" t="s">
        <v>2009</v>
      </c>
      <c r="X52" t="s">
        <v>1674</v>
      </c>
      <c r="Y52" t="s">
        <v>1304</v>
      </c>
      <c r="AR52" t="s">
        <v>348</v>
      </c>
      <c r="AS52" t="s">
        <v>1977</v>
      </c>
      <c r="AT52" t="s">
        <v>1992</v>
      </c>
      <c r="AU52">
        <v>0</v>
      </c>
      <c r="AV52" t="s">
        <v>1557</v>
      </c>
      <c r="AZ52" t="s">
        <v>1556</v>
      </c>
      <c r="BF52" t="s">
        <v>348</v>
      </c>
      <c r="BJ52" t="s">
        <v>1663</v>
      </c>
    </row>
    <row r="53" spans="1:70" ht="45" customHeight="1" x14ac:dyDescent="0.25">
      <c r="A53" t="s">
        <v>1976</v>
      </c>
      <c r="B53" s="80">
        <v>45109.5</v>
      </c>
      <c r="C53" s="80">
        <v>45115.5</v>
      </c>
      <c r="D53">
        <v>29198554</v>
      </c>
      <c r="E53" t="s">
        <v>1669</v>
      </c>
      <c r="F53" t="s">
        <v>1670</v>
      </c>
      <c r="G53" t="s">
        <v>1671</v>
      </c>
      <c r="H53" t="s">
        <v>1672</v>
      </c>
      <c r="I53" t="s">
        <v>2</v>
      </c>
      <c r="J53">
        <v>48393</v>
      </c>
      <c r="K53">
        <v>2485741328</v>
      </c>
      <c r="L53" t="s">
        <v>1673</v>
      </c>
      <c r="M53" s="80">
        <v>45013.830671296295</v>
      </c>
      <c r="N53" s="81">
        <v>45013</v>
      </c>
      <c r="O53">
        <v>800</v>
      </c>
      <c r="P53">
        <v>0</v>
      </c>
      <c r="Q53">
        <v>0</v>
      </c>
      <c r="R53">
        <v>800</v>
      </c>
      <c r="S53">
        <v>400</v>
      </c>
      <c r="T53">
        <v>1</v>
      </c>
      <c r="U53">
        <v>0</v>
      </c>
      <c r="V53">
        <v>0</v>
      </c>
      <c r="W53" t="s">
        <v>1675</v>
      </c>
      <c r="X53" t="s">
        <v>1674</v>
      </c>
      <c r="Y53" t="s">
        <v>1304</v>
      </c>
      <c r="AR53" t="s">
        <v>348</v>
      </c>
      <c r="AS53" t="s">
        <v>1979</v>
      </c>
      <c r="AT53" t="s">
        <v>1990</v>
      </c>
      <c r="AU53">
        <v>0</v>
      </c>
      <c r="AV53" t="s">
        <v>1557</v>
      </c>
      <c r="AZ53" t="s">
        <v>1556</v>
      </c>
      <c r="BF53" t="s">
        <v>348</v>
      </c>
      <c r="BJ53" t="s">
        <v>1663</v>
      </c>
    </row>
    <row r="54" spans="1:70" ht="45" customHeight="1" x14ac:dyDescent="0.25">
      <c r="A54" t="s">
        <v>1976</v>
      </c>
      <c r="B54" s="80">
        <v>45109.5</v>
      </c>
      <c r="C54" s="80">
        <v>45115.5</v>
      </c>
      <c r="D54">
        <v>29206262</v>
      </c>
      <c r="E54" t="s">
        <v>1817</v>
      </c>
      <c r="F54" t="s">
        <v>1818</v>
      </c>
      <c r="G54" t="s">
        <v>340</v>
      </c>
      <c r="H54" t="s">
        <v>1712</v>
      </c>
      <c r="I54" t="s">
        <v>2</v>
      </c>
      <c r="J54">
        <v>48377</v>
      </c>
      <c r="K54" t="s">
        <v>1335</v>
      </c>
      <c r="L54" t="s">
        <v>1336</v>
      </c>
      <c r="M54" s="80">
        <v>45015.491979166669</v>
      </c>
      <c r="N54" s="81">
        <v>45015</v>
      </c>
      <c r="O54">
        <v>400</v>
      </c>
      <c r="P54">
        <v>0</v>
      </c>
      <c r="Q54">
        <v>0</v>
      </c>
      <c r="R54">
        <v>400</v>
      </c>
      <c r="S54">
        <v>400</v>
      </c>
      <c r="T54">
        <v>1</v>
      </c>
      <c r="U54">
        <v>0</v>
      </c>
      <c r="V54">
        <v>0</v>
      </c>
      <c r="W54" t="s">
        <v>341</v>
      </c>
      <c r="X54" t="s">
        <v>1818</v>
      </c>
      <c r="Y54" t="s">
        <v>1304</v>
      </c>
      <c r="Z54" t="s">
        <v>1335</v>
      </c>
      <c r="AA54" t="s">
        <v>1336</v>
      </c>
      <c r="AR54" t="s">
        <v>348</v>
      </c>
      <c r="AS54" t="s">
        <v>1979</v>
      </c>
      <c r="AT54" t="s">
        <v>1978</v>
      </c>
      <c r="AU54">
        <v>0</v>
      </c>
      <c r="AV54" t="s">
        <v>1555</v>
      </c>
      <c r="AW54">
        <v>2</v>
      </c>
      <c r="AZ54" t="s">
        <v>1640</v>
      </c>
      <c r="BD54" t="s">
        <v>348</v>
      </c>
      <c r="BF54" t="s">
        <v>348</v>
      </c>
    </row>
    <row r="55" spans="1:70" ht="45" customHeight="1" x14ac:dyDescent="0.25">
      <c r="A55" t="s">
        <v>1976</v>
      </c>
      <c r="B55" s="80">
        <v>45109.5</v>
      </c>
      <c r="C55" s="80">
        <v>45115.5</v>
      </c>
      <c r="D55">
        <v>29206804</v>
      </c>
      <c r="E55" t="s">
        <v>750</v>
      </c>
      <c r="F55" t="s">
        <v>1828</v>
      </c>
      <c r="G55" t="s">
        <v>1829</v>
      </c>
      <c r="H55" t="s">
        <v>334</v>
      </c>
      <c r="I55" t="s">
        <v>2</v>
      </c>
      <c r="J55">
        <v>48336</v>
      </c>
      <c r="K55">
        <v>2485250590</v>
      </c>
      <c r="L55" t="s">
        <v>1830</v>
      </c>
      <c r="M55" s="80">
        <v>45015.547465277778</v>
      </c>
      <c r="N55" s="81">
        <v>45015</v>
      </c>
      <c r="O55">
        <v>400</v>
      </c>
      <c r="P55">
        <v>0</v>
      </c>
      <c r="Q55">
        <v>0</v>
      </c>
      <c r="R55">
        <v>0</v>
      </c>
      <c r="S55">
        <v>400</v>
      </c>
      <c r="T55">
        <v>1</v>
      </c>
      <c r="U55">
        <v>0</v>
      </c>
      <c r="V55">
        <v>0</v>
      </c>
      <c r="W55" t="s">
        <v>1831</v>
      </c>
      <c r="X55" t="s">
        <v>1828</v>
      </c>
      <c r="Y55" t="s">
        <v>1304</v>
      </c>
      <c r="Z55">
        <v>2485250590</v>
      </c>
      <c r="AA55" t="s">
        <v>1830</v>
      </c>
      <c r="AR55" t="s">
        <v>348</v>
      </c>
      <c r="AS55" t="s">
        <v>1979</v>
      </c>
      <c r="AT55" t="s">
        <v>1992</v>
      </c>
      <c r="AU55">
        <v>0</v>
      </c>
      <c r="AV55" t="s">
        <v>1557</v>
      </c>
      <c r="AZ55" t="s">
        <v>1556</v>
      </c>
      <c r="BD55" t="s">
        <v>348</v>
      </c>
      <c r="BF55" t="s">
        <v>348</v>
      </c>
    </row>
    <row r="56" spans="1:70" ht="45" customHeight="1" x14ac:dyDescent="0.25">
      <c r="A56" t="s">
        <v>1976</v>
      </c>
      <c r="B56" s="80">
        <v>45109.5</v>
      </c>
      <c r="C56" s="80">
        <v>45115.5</v>
      </c>
      <c r="D56">
        <v>29206804</v>
      </c>
      <c r="E56" t="s">
        <v>750</v>
      </c>
      <c r="F56" t="s">
        <v>1828</v>
      </c>
      <c r="G56" t="s">
        <v>1829</v>
      </c>
      <c r="H56" t="s">
        <v>334</v>
      </c>
      <c r="I56" t="s">
        <v>2</v>
      </c>
      <c r="J56">
        <v>48336</v>
      </c>
      <c r="K56">
        <v>2485250590</v>
      </c>
      <c r="L56" t="s">
        <v>1830</v>
      </c>
      <c r="M56" s="80">
        <v>45015.547465277778</v>
      </c>
      <c r="N56" s="81">
        <v>45015</v>
      </c>
      <c r="O56">
        <v>400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 t="s">
        <v>750</v>
      </c>
      <c r="X56" t="s">
        <v>1828</v>
      </c>
      <c r="Y56" t="s">
        <v>1308</v>
      </c>
      <c r="Z56">
        <v>2485250590</v>
      </c>
      <c r="AA56" t="s">
        <v>1830</v>
      </c>
      <c r="AB56" t="s">
        <v>1829</v>
      </c>
      <c r="AC56" t="s">
        <v>334</v>
      </c>
      <c r="AD56" t="s">
        <v>2</v>
      </c>
      <c r="AE56">
        <v>48336</v>
      </c>
      <c r="AF56" t="s">
        <v>1306</v>
      </c>
      <c r="BL56" t="s">
        <v>1979</v>
      </c>
      <c r="BM56" t="s">
        <v>348</v>
      </c>
      <c r="BO56" t="s">
        <v>348</v>
      </c>
      <c r="BQ56" t="s">
        <v>2008</v>
      </c>
      <c r="BR56">
        <v>0</v>
      </c>
    </row>
    <row r="57" spans="1:70" ht="45" customHeight="1" x14ac:dyDescent="0.25">
      <c r="A57" t="s">
        <v>1976</v>
      </c>
      <c r="B57" s="80">
        <v>45109.5</v>
      </c>
      <c r="C57" s="80">
        <v>45115.5</v>
      </c>
      <c r="D57">
        <v>29207879</v>
      </c>
      <c r="E57" t="s">
        <v>2010</v>
      </c>
      <c r="F57" t="s">
        <v>2011</v>
      </c>
      <c r="G57" t="s">
        <v>2012</v>
      </c>
      <c r="H57" t="s">
        <v>1712</v>
      </c>
      <c r="I57" t="s">
        <v>2</v>
      </c>
      <c r="J57">
        <v>48375</v>
      </c>
      <c r="K57">
        <v>2482191099</v>
      </c>
      <c r="L57" t="s">
        <v>2013</v>
      </c>
      <c r="M57" s="80">
        <v>45015.654988425929</v>
      </c>
      <c r="N57" s="81">
        <v>45015</v>
      </c>
      <c r="O57">
        <v>400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 t="s">
        <v>2014</v>
      </c>
      <c r="X57" t="s">
        <v>2011</v>
      </c>
      <c r="Y57" t="s">
        <v>1308</v>
      </c>
      <c r="Z57">
        <v>2482191099</v>
      </c>
      <c r="AA57" t="s">
        <v>2013</v>
      </c>
      <c r="BL57" t="s">
        <v>1979</v>
      </c>
      <c r="BO57" t="s">
        <v>348</v>
      </c>
      <c r="BQ57" t="s">
        <v>2015</v>
      </c>
      <c r="BR57">
        <v>0</v>
      </c>
    </row>
    <row r="58" spans="1:70" ht="45" customHeight="1" x14ac:dyDescent="0.25">
      <c r="A58" t="s">
        <v>1976</v>
      </c>
      <c r="B58" s="80">
        <v>45109.5</v>
      </c>
      <c r="C58" s="80">
        <v>45115.5</v>
      </c>
      <c r="D58">
        <v>29207879</v>
      </c>
      <c r="E58" t="s">
        <v>2010</v>
      </c>
      <c r="F58" t="s">
        <v>2011</v>
      </c>
      <c r="G58" t="s">
        <v>2012</v>
      </c>
      <c r="H58" t="s">
        <v>1712</v>
      </c>
      <c r="I58" t="s">
        <v>2</v>
      </c>
      <c r="J58">
        <v>48375</v>
      </c>
      <c r="K58">
        <v>2482191099</v>
      </c>
      <c r="L58" t="s">
        <v>2013</v>
      </c>
      <c r="M58" s="80">
        <v>45015.654988425929</v>
      </c>
      <c r="N58" s="81">
        <v>45015</v>
      </c>
      <c r="O58">
        <v>400</v>
      </c>
      <c r="P58">
        <v>0</v>
      </c>
      <c r="Q58">
        <v>0</v>
      </c>
      <c r="R58">
        <v>0</v>
      </c>
      <c r="S58">
        <v>400</v>
      </c>
      <c r="T58">
        <v>1</v>
      </c>
      <c r="U58">
        <v>0</v>
      </c>
      <c r="V58">
        <v>0</v>
      </c>
      <c r="W58" t="s">
        <v>2016</v>
      </c>
      <c r="X58" t="s">
        <v>2011</v>
      </c>
      <c r="Y58" t="s">
        <v>1304</v>
      </c>
      <c r="Z58">
        <v>9473360894</v>
      </c>
      <c r="AA58" t="s">
        <v>2017</v>
      </c>
      <c r="AR58" t="s">
        <v>348</v>
      </c>
      <c r="AS58" t="s">
        <v>1979</v>
      </c>
      <c r="AT58" t="s">
        <v>1988</v>
      </c>
      <c r="AU58">
        <v>0</v>
      </c>
      <c r="AV58" t="s">
        <v>1557</v>
      </c>
      <c r="AZ58" t="s">
        <v>1554</v>
      </c>
      <c r="BA58">
        <v>3</v>
      </c>
      <c r="BB58" t="s">
        <v>2018</v>
      </c>
      <c r="BF58" t="s">
        <v>348</v>
      </c>
      <c r="BK58" t="s">
        <v>2019</v>
      </c>
    </row>
    <row r="59" spans="1:70" ht="45" customHeight="1" x14ac:dyDescent="0.25">
      <c r="A59" t="s">
        <v>1976</v>
      </c>
      <c r="B59" s="80">
        <v>45109.5</v>
      </c>
      <c r="C59" s="80">
        <v>45115.5</v>
      </c>
      <c r="D59">
        <v>29208019</v>
      </c>
      <c r="E59" t="s">
        <v>1956</v>
      </c>
      <c r="F59" t="s">
        <v>2020</v>
      </c>
      <c r="G59" t="s">
        <v>2021</v>
      </c>
      <c r="H59" t="s">
        <v>1912</v>
      </c>
      <c r="I59" t="s">
        <v>2</v>
      </c>
      <c r="J59" t="s">
        <v>2022</v>
      </c>
      <c r="K59">
        <v>2484374215</v>
      </c>
      <c r="L59" t="s">
        <v>2023</v>
      </c>
      <c r="M59" s="80">
        <v>45015.67083333333</v>
      </c>
      <c r="N59" s="81">
        <v>45015</v>
      </c>
      <c r="O59">
        <v>400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 t="s">
        <v>1956</v>
      </c>
      <c r="X59" t="s">
        <v>2020</v>
      </c>
      <c r="Y59" t="s">
        <v>1308</v>
      </c>
      <c r="Z59">
        <v>2484374215</v>
      </c>
      <c r="AA59" t="s">
        <v>2023</v>
      </c>
      <c r="AB59" t="s">
        <v>2021</v>
      </c>
      <c r="AC59" t="s">
        <v>1912</v>
      </c>
      <c r="AD59" t="s">
        <v>2</v>
      </c>
      <c r="AE59" t="s">
        <v>2022</v>
      </c>
      <c r="AF59" t="s">
        <v>1306</v>
      </c>
      <c r="BL59" t="s">
        <v>1977</v>
      </c>
      <c r="BM59" t="s">
        <v>348</v>
      </c>
      <c r="BO59" t="s">
        <v>348</v>
      </c>
      <c r="BQ59" t="s">
        <v>2008</v>
      </c>
      <c r="BR59">
        <v>0</v>
      </c>
    </row>
    <row r="60" spans="1:70" ht="45" customHeight="1" x14ac:dyDescent="0.25">
      <c r="A60" t="s">
        <v>1976</v>
      </c>
      <c r="B60" s="80">
        <v>45109.5</v>
      </c>
      <c r="C60" s="80">
        <v>45115.5</v>
      </c>
      <c r="D60">
        <v>29208019</v>
      </c>
      <c r="E60" t="s">
        <v>1956</v>
      </c>
      <c r="F60" t="s">
        <v>2020</v>
      </c>
      <c r="G60" t="s">
        <v>2021</v>
      </c>
      <c r="H60" t="s">
        <v>1912</v>
      </c>
      <c r="I60" t="s">
        <v>2</v>
      </c>
      <c r="J60" t="s">
        <v>2022</v>
      </c>
      <c r="K60">
        <v>2484374215</v>
      </c>
      <c r="L60" t="s">
        <v>2023</v>
      </c>
      <c r="M60" s="80">
        <v>45015.67083333333</v>
      </c>
      <c r="N60" s="81">
        <v>45015</v>
      </c>
      <c r="O60">
        <v>400</v>
      </c>
      <c r="P60">
        <v>0</v>
      </c>
      <c r="Q60">
        <v>0</v>
      </c>
      <c r="R60">
        <v>0</v>
      </c>
      <c r="S60">
        <v>400</v>
      </c>
      <c r="T60">
        <v>1</v>
      </c>
      <c r="U60">
        <v>0</v>
      </c>
      <c r="V60">
        <v>0</v>
      </c>
      <c r="W60" t="s">
        <v>2024</v>
      </c>
      <c r="X60" t="s">
        <v>2020</v>
      </c>
      <c r="Y60" t="s">
        <v>1304</v>
      </c>
      <c r="Z60">
        <v>2484374215</v>
      </c>
      <c r="AA60" t="s">
        <v>2025</v>
      </c>
      <c r="AR60" t="s">
        <v>348</v>
      </c>
      <c r="AS60" t="s">
        <v>1977</v>
      </c>
      <c r="AT60" t="s">
        <v>1978</v>
      </c>
      <c r="AU60">
        <v>0</v>
      </c>
      <c r="AV60" t="s">
        <v>1557</v>
      </c>
      <c r="AZ60" t="s">
        <v>1556</v>
      </c>
      <c r="BF60" t="s">
        <v>348</v>
      </c>
    </row>
    <row r="61" spans="1:70" ht="45" customHeight="1" x14ac:dyDescent="0.25">
      <c r="A61" t="s">
        <v>1976</v>
      </c>
      <c r="B61" s="80">
        <v>45109.5</v>
      </c>
      <c r="C61" s="80">
        <v>45115.5</v>
      </c>
      <c r="D61">
        <v>29215264</v>
      </c>
      <c r="E61" t="s">
        <v>2026</v>
      </c>
      <c r="F61" t="s">
        <v>2027</v>
      </c>
      <c r="G61" t="s">
        <v>2028</v>
      </c>
      <c r="H61" t="s">
        <v>92</v>
      </c>
      <c r="I61" t="s">
        <v>2</v>
      </c>
      <c r="J61">
        <v>48334</v>
      </c>
      <c r="K61">
        <v>3307156821</v>
      </c>
      <c r="L61" t="s">
        <v>2029</v>
      </c>
      <c r="M61" s="80">
        <v>45016.807824074072</v>
      </c>
      <c r="N61" s="81">
        <v>45016</v>
      </c>
      <c r="O61">
        <v>400</v>
      </c>
      <c r="P61">
        <v>0</v>
      </c>
      <c r="Q61">
        <v>0</v>
      </c>
      <c r="R61">
        <v>0</v>
      </c>
      <c r="S61">
        <v>400</v>
      </c>
      <c r="T61">
        <v>1</v>
      </c>
      <c r="U61">
        <v>0</v>
      </c>
      <c r="V61">
        <v>0</v>
      </c>
      <c r="W61" t="s">
        <v>2030</v>
      </c>
      <c r="X61" t="s">
        <v>2027</v>
      </c>
      <c r="Y61" t="s">
        <v>1304</v>
      </c>
      <c r="Z61">
        <v>3307156821</v>
      </c>
      <c r="AA61" t="s">
        <v>2029</v>
      </c>
      <c r="AB61" t="s">
        <v>2028</v>
      </c>
      <c r="AC61" t="s">
        <v>92</v>
      </c>
      <c r="AD61" t="s">
        <v>2</v>
      </c>
      <c r="AE61">
        <v>48334</v>
      </c>
      <c r="AF61" t="s">
        <v>1306</v>
      </c>
      <c r="AR61" t="s">
        <v>348</v>
      </c>
      <c r="AS61" t="s">
        <v>1979</v>
      </c>
      <c r="AT61" t="s">
        <v>1988</v>
      </c>
      <c r="AU61">
        <v>0</v>
      </c>
      <c r="AV61" t="s">
        <v>1557</v>
      </c>
      <c r="AZ61" t="s">
        <v>1556</v>
      </c>
      <c r="BD61" t="s">
        <v>348</v>
      </c>
      <c r="BF61" t="s">
        <v>348</v>
      </c>
      <c r="BJ61" t="s">
        <v>1663</v>
      </c>
    </row>
    <row r="62" spans="1:70" ht="45" customHeight="1" x14ac:dyDescent="0.25">
      <c r="A62" t="s">
        <v>1976</v>
      </c>
      <c r="B62" s="80">
        <v>45109.5</v>
      </c>
      <c r="C62" s="80">
        <v>45115.5</v>
      </c>
      <c r="D62">
        <v>29218611</v>
      </c>
      <c r="E62" t="s">
        <v>1805</v>
      </c>
      <c r="F62" t="s">
        <v>1940</v>
      </c>
      <c r="G62" t="s">
        <v>1941</v>
      </c>
      <c r="H62" t="s">
        <v>92</v>
      </c>
      <c r="I62" t="s">
        <v>2</v>
      </c>
      <c r="J62">
        <v>48334</v>
      </c>
      <c r="K62" t="s">
        <v>1942</v>
      </c>
      <c r="L62" t="s">
        <v>1386</v>
      </c>
      <c r="M62" s="80">
        <v>45017.53634259259</v>
      </c>
      <c r="N62" s="81">
        <v>45017</v>
      </c>
      <c r="O62">
        <v>400</v>
      </c>
      <c r="P62">
        <v>0</v>
      </c>
      <c r="Q62">
        <v>0</v>
      </c>
      <c r="R62">
        <v>150</v>
      </c>
      <c r="S62">
        <v>400</v>
      </c>
      <c r="T62">
        <v>1</v>
      </c>
      <c r="U62">
        <v>0</v>
      </c>
      <c r="V62">
        <v>0</v>
      </c>
      <c r="W62" t="s">
        <v>1943</v>
      </c>
      <c r="X62" t="s">
        <v>1940</v>
      </c>
      <c r="Y62" t="s">
        <v>1304</v>
      </c>
      <c r="Z62">
        <v>7345581458</v>
      </c>
      <c r="AA62" t="s">
        <v>1386</v>
      </c>
      <c r="AR62" t="s">
        <v>348</v>
      </c>
      <c r="AS62" t="s">
        <v>1977</v>
      </c>
      <c r="AT62" t="s">
        <v>1988</v>
      </c>
      <c r="AU62">
        <v>0</v>
      </c>
      <c r="AV62" t="s">
        <v>1555</v>
      </c>
      <c r="AW62">
        <v>3</v>
      </c>
      <c r="AZ62" t="s">
        <v>1554</v>
      </c>
      <c r="BA62">
        <v>2</v>
      </c>
      <c r="BF62" t="s">
        <v>348</v>
      </c>
    </row>
    <row r="63" spans="1:70" ht="45" customHeight="1" x14ac:dyDescent="0.25">
      <c r="A63" t="s">
        <v>1976</v>
      </c>
      <c r="B63" s="80">
        <v>45109.5</v>
      </c>
      <c r="C63" s="80">
        <v>45115.5</v>
      </c>
      <c r="D63">
        <v>29220362</v>
      </c>
      <c r="E63" t="s">
        <v>1723</v>
      </c>
      <c r="F63" t="s">
        <v>2031</v>
      </c>
      <c r="G63" t="s">
        <v>1724</v>
      </c>
      <c r="H63" t="s">
        <v>92</v>
      </c>
      <c r="I63" t="s">
        <v>2</v>
      </c>
      <c r="J63">
        <v>48334</v>
      </c>
      <c r="K63">
        <v>2489301774</v>
      </c>
      <c r="L63" t="s">
        <v>1725</v>
      </c>
      <c r="M63" s="80">
        <v>45017.704525462963</v>
      </c>
      <c r="N63" s="81">
        <v>45017</v>
      </c>
      <c r="O63">
        <v>400</v>
      </c>
      <c r="P63">
        <v>0</v>
      </c>
      <c r="Q63">
        <v>0</v>
      </c>
      <c r="R63">
        <v>150</v>
      </c>
      <c r="S63">
        <v>400</v>
      </c>
      <c r="T63">
        <v>1</v>
      </c>
      <c r="U63">
        <v>0</v>
      </c>
      <c r="V63">
        <v>0</v>
      </c>
      <c r="W63" t="s">
        <v>1726</v>
      </c>
      <c r="X63" t="s">
        <v>1727</v>
      </c>
      <c r="Y63" t="s">
        <v>1304</v>
      </c>
      <c r="Z63">
        <v>2489301774</v>
      </c>
      <c r="AA63" t="s">
        <v>1725</v>
      </c>
      <c r="AR63" t="s">
        <v>348</v>
      </c>
      <c r="AS63" t="s">
        <v>1979</v>
      </c>
      <c r="AT63" t="s">
        <v>1995</v>
      </c>
      <c r="AU63">
        <v>0</v>
      </c>
      <c r="AV63" t="s">
        <v>1557</v>
      </c>
      <c r="AZ63" t="s">
        <v>1556</v>
      </c>
      <c r="BD63" t="s">
        <v>348</v>
      </c>
      <c r="BF63" t="s">
        <v>348</v>
      </c>
      <c r="BK63" t="s">
        <v>1827</v>
      </c>
    </row>
    <row r="64" spans="1:70" ht="45" customHeight="1" x14ac:dyDescent="0.25">
      <c r="A64" t="s">
        <v>1976</v>
      </c>
      <c r="B64" s="80">
        <v>45109.5</v>
      </c>
      <c r="C64" s="80">
        <v>45115.5</v>
      </c>
      <c r="D64">
        <v>29233274</v>
      </c>
      <c r="E64" t="s">
        <v>1871</v>
      </c>
      <c r="F64" t="s">
        <v>1872</v>
      </c>
      <c r="G64" t="s">
        <v>1873</v>
      </c>
      <c r="H64" t="s">
        <v>1874</v>
      </c>
      <c r="I64" t="s">
        <v>2</v>
      </c>
      <c r="J64">
        <v>48152</v>
      </c>
      <c r="K64">
        <v>7346366113</v>
      </c>
      <c r="L64" t="s">
        <v>1469</v>
      </c>
      <c r="M64" s="80">
        <v>45020.4925</v>
      </c>
      <c r="N64" s="81">
        <v>45020</v>
      </c>
      <c r="O64">
        <v>400</v>
      </c>
      <c r="P64">
        <v>0</v>
      </c>
      <c r="Q64">
        <v>0</v>
      </c>
      <c r="R64">
        <v>0</v>
      </c>
      <c r="S64">
        <v>400</v>
      </c>
      <c r="T64">
        <v>1</v>
      </c>
      <c r="U64">
        <v>0</v>
      </c>
      <c r="V64">
        <v>0</v>
      </c>
      <c r="W64" t="s">
        <v>1875</v>
      </c>
      <c r="X64" t="s">
        <v>1876</v>
      </c>
      <c r="Y64" t="s">
        <v>1304</v>
      </c>
      <c r="Z64">
        <v>7346366113</v>
      </c>
      <c r="AA64" t="s">
        <v>1469</v>
      </c>
      <c r="AR64" t="s">
        <v>348</v>
      </c>
      <c r="AS64" t="s">
        <v>1977</v>
      </c>
      <c r="AT64" t="s">
        <v>1992</v>
      </c>
      <c r="AU64">
        <v>0</v>
      </c>
      <c r="AV64" t="s">
        <v>1557</v>
      </c>
      <c r="AZ64" t="s">
        <v>1556</v>
      </c>
      <c r="BD64" t="s">
        <v>348</v>
      </c>
      <c r="BF64" t="s">
        <v>348</v>
      </c>
      <c r="BJ64" t="s">
        <v>1663</v>
      </c>
    </row>
    <row r="65" spans="1:70" ht="45" customHeight="1" x14ac:dyDescent="0.25">
      <c r="A65" t="s">
        <v>1976</v>
      </c>
      <c r="B65" s="80">
        <v>45109.5</v>
      </c>
      <c r="C65" s="80">
        <v>45115.5</v>
      </c>
      <c r="D65">
        <v>29317046</v>
      </c>
      <c r="E65" t="s">
        <v>1664</v>
      </c>
      <c r="F65" t="s">
        <v>1665</v>
      </c>
      <c r="G65" t="s">
        <v>1666</v>
      </c>
      <c r="H65" t="s">
        <v>1667</v>
      </c>
      <c r="I65" t="s">
        <v>2</v>
      </c>
      <c r="J65">
        <v>48335</v>
      </c>
      <c r="K65">
        <v>2489904331</v>
      </c>
      <c r="L65" t="s">
        <v>1465</v>
      </c>
      <c r="M65" s="80">
        <v>45034.735393518517</v>
      </c>
      <c r="N65" s="81">
        <v>45034</v>
      </c>
      <c r="O65">
        <v>400</v>
      </c>
      <c r="P65">
        <v>0</v>
      </c>
      <c r="Q65">
        <v>0</v>
      </c>
      <c r="R65">
        <v>0</v>
      </c>
      <c r="S65">
        <v>400</v>
      </c>
      <c r="T65">
        <v>1</v>
      </c>
      <c r="U65">
        <v>0</v>
      </c>
      <c r="V65">
        <v>0</v>
      </c>
      <c r="W65" t="s">
        <v>1668</v>
      </c>
      <c r="X65" t="s">
        <v>1665</v>
      </c>
      <c r="Y65" t="s">
        <v>1304</v>
      </c>
      <c r="Z65">
        <v>2489904331</v>
      </c>
      <c r="AA65" t="s">
        <v>1465</v>
      </c>
      <c r="AR65" t="s">
        <v>348</v>
      </c>
      <c r="AS65" t="s">
        <v>1979</v>
      </c>
      <c r="AT65" t="s">
        <v>1992</v>
      </c>
      <c r="AU65">
        <v>0</v>
      </c>
      <c r="AV65" t="s">
        <v>1557</v>
      </c>
      <c r="AZ65" t="s">
        <v>1556</v>
      </c>
      <c r="BD65" t="s">
        <v>348</v>
      </c>
      <c r="BF65" t="s">
        <v>348</v>
      </c>
      <c r="BJ65" t="s">
        <v>1663</v>
      </c>
    </row>
    <row r="66" spans="1:70" ht="45" customHeight="1" x14ac:dyDescent="0.25">
      <c r="A66" t="s">
        <v>1976</v>
      </c>
      <c r="B66" s="80">
        <v>45109.5</v>
      </c>
      <c r="C66" s="80">
        <v>45115.5</v>
      </c>
      <c r="D66">
        <v>29339453</v>
      </c>
      <c r="E66" t="s">
        <v>2032</v>
      </c>
      <c r="F66" t="s">
        <v>1841</v>
      </c>
      <c r="G66" t="s">
        <v>2033</v>
      </c>
      <c r="H66" t="s">
        <v>92</v>
      </c>
      <c r="I66" t="s">
        <v>2</v>
      </c>
      <c r="J66">
        <v>48334</v>
      </c>
      <c r="K66">
        <v>2488544146</v>
      </c>
      <c r="L66" t="s">
        <v>1323</v>
      </c>
      <c r="M66" s="80">
        <v>45039.628877314812</v>
      </c>
      <c r="N66" s="81">
        <v>45039</v>
      </c>
      <c r="O66">
        <v>400</v>
      </c>
      <c r="P66">
        <v>0</v>
      </c>
      <c r="Q66">
        <v>0</v>
      </c>
      <c r="R66">
        <v>400</v>
      </c>
      <c r="S66">
        <v>400</v>
      </c>
      <c r="T66">
        <v>1</v>
      </c>
      <c r="U66">
        <v>0</v>
      </c>
      <c r="V66">
        <v>0</v>
      </c>
      <c r="W66" t="s">
        <v>1840</v>
      </c>
      <c r="X66" t="s">
        <v>1841</v>
      </c>
      <c r="Y66" t="s">
        <v>1304</v>
      </c>
      <c r="AR66" t="s">
        <v>348</v>
      </c>
      <c r="AS66" t="s">
        <v>1979</v>
      </c>
      <c r="AT66" t="s">
        <v>1990</v>
      </c>
      <c r="AU66">
        <v>0</v>
      </c>
      <c r="AV66" t="s">
        <v>1660</v>
      </c>
      <c r="AZ66" t="s">
        <v>1661</v>
      </c>
      <c r="BD66" t="s">
        <v>348</v>
      </c>
      <c r="BF66" t="s">
        <v>348</v>
      </c>
    </row>
    <row r="67" spans="1:70" ht="45" customHeight="1" x14ac:dyDescent="0.25">
      <c r="A67" t="s">
        <v>1976</v>
      </c>
      <c r="B67" s="80">
        <v>45109.5</v>
      </c>
      <c r="C67" s="80">
        <v>45115.5</v>
      </c>
      <c r="D67">
        <v>29354103</v>
      </c>
      <c r="E67" t="s">
        <v>1706</v>
      </c>
      <c r="F67" t="s">
        <v>1752</v>
      </c>
      <c r="G67" t="s">
        <v>1753</v>
      </c>
      <c r="H67" t="s">
        <v>92</v>
      </c>
      <c r="I67" t="s">
        <v>2</v>
      </c>
      <c r="J67">
        <v>48331</v>
      </c>
      <c r="K67">
        <v>2483883934</v>
      </c>
      <c r="L67" t="s">
        <v>1754</v>
      </c>
      <c r="M67" s="80">
        <v>45042.715312499997</v>
      </c>
      <c r="N67" s="81">
        <v>45042</v>
      </c>
      <c r="O67">
        <v>400</v>
      </c>
      <c r="P67">
        <v>0</v>
      </c>
      <c r="Q67">
        <v>0</v>
      </c>
      <c r="R67">
        <v>400</v>
      </c>
      <c r="S67">
        <v>400</v>
      </c>
      <c r="T67">
        <v>1</v>
      </c>
      <c r="U67">
        <v>0</v>
      </c>
      <c r="V67">
        <v>0</v>
      </c>
      <c r="W67" t="s">
        <v>1755</v>
      </c>
      <c r="X67" t="s">
        <v>1756</v>
      </c>
      <c r="Y67" t="s">
        <v>1304</v>
      </c>
      <c r="Z67" t="s">
        <v>1920</v>
      </c>
      <c r="AA67" t="s">
        <v>1754</v>
      </c>
      <c r="AR67" t="s">
        <v>348</v>
      </c>
      <c r="AS67" t="s">
        <v>1979</v>
      </c>
      <c r="AT67" t="s">
        <v>1992</v>
      </c>
      <c r="AU67">
        <v>0</v>
      </c>
      <c r="AV67" t="s">
        <v>1557</v>
      </c>
      <c r="AZ67" t="s">
        <v>1556</v>
      </c>
      <c r="BD67" t="s">
        <v>348</v>
      </c>
      <c r="BF67" t="s">
        <v>348</v>
      </c>
      <c r="BJ67" t="s">
        <v>1663</v>
      </c>
    </row>
    <row r="68" spans="1:70" ht="45" customHeight="1" x14ac:dyDescent="0.25">
      <c r="A68" t="s">
        <v>1976</v>
      </c>
      <c r="B68" s="80">
        <v>45109.5</v>
      </c>
      <c r="C68" s="80">
        <v>45115.5</v>
      </c>
      <c r="D68">
        <v>29426623</v>
      </c>
      <c r="E68" t="s">
        <v>1867</v>
      </c>
      <c r="F68" t="s">
        <v>1868</v>
      </c>
      <c r="G68" t="s">
        <v>1869</v>
      </c>
      <c r="H68" t="s">
        <v>92</v>
      </c>
      <c r="I68" t="s">
        <v>2</v>
      </c>
      <c r="J68">
        <v>48331</v>
      </c>
      <c r="K68">
        <v>4199445569</v>
      </c>
      <c r="L68" t="s">
        <v>1870</v>
      </c>
      <c r="M68" s="80">
        <v>45059.273043981484</v>
      </c>
      <c r="N68" s="81">
        <v>45059</v>
      </c>
      <c r="O68">
        <v>450</v>
      </c>
      <c r="P68">
        <v>0</v>
      </c>
      <c r="Q68">
        <v>0</v>
      </c>
      <c r="R68">
        <v>0</v>
      </c>
      <c r="S68">
        <v>400</v>
      </c>
      <c r="T68">
        <v>1</v>
      </c>
      <c r="U68">
        <v>0</v>
      </c>
      <c r="V68">
        <v>0</v>
      </c>
      <c r="W68" t="s">
        <v>2034</v>
      </c>
      <c r="X68" t="s">
        <v>1868</v>
      </c>
      <c r="Y68" t="s">
        <v>1304</v>
      </c>
      <c r="AR68" t="s">
        <v>348</v>
      </c>
      <c r="AS68" t="s">
        <v>1977</v>
      </c>
      <c r="AT68" t="s">
        <v>1988</v>
      </c>
      <c r="AU68">
        <v>0</v>
      </c>
      <c r="AV68" t="s">
        <v>1557</v>
      </c>
      <c r="AZ68" t="s">
        <v>1556</v>
      </c>
      <c r="BF68" t="s">
        <v>348</v>
      </c>
    </row>
    <row r="69" spans="1:70" ht="45" customHeight="1" x14ac:dyDescent="0.25">
      <c r="A69" t="s">
        <v>1976</v>
      </c>
      <c r="B69" s="80">
        <v>45109.5</v>
      </c>
      <c r="C69" s="80">
        <v>45115.5</v>
      </c>
      <c r="D69">
        <v>29426623</v>
      </c>
      <c r="E69" t="s">
        <v>1867</v>
      </c>
      <c r="F69" t="s">
        <v>1868</v>
      </c>
      <c r="G69" t="s">
        <v>1869</v>
      </c>
      <c r="H69" t="s">
        <v>92</v>
      </c>
      <c r="I69" t="s">
        <v>2</v>
      </c>
      <c r="J69">
        <v>48331</v>
      </c>
      <c r="K69">
        <v>4199445569</v>
      </c>
      <c r="L69" t="s">
        <v>1870</v>
      </c>
      <c r="M69" s="80">
        <v>45059.273043981484</v>
      </c>
      <c r="N69" s="81">
        <v>45059</v>
      </c>
      <c r="O69">
        <v>450</v>
      </c>
      <c r="P69">
        <v>0</v>
      </c>
      <c r="Q69">
        <v>0</v>
      </c>
      <c r="R69">
        <v>0</v>
      </c>
      <c r="S69">
        <v>0</v>
      </c>
      <c r="T69">
        <v>1</v>
      </c>
      <c r="U69">
        <v>0</v>
      </c>
      <c r="V69">
        <v>0</v>
      </c>
      <c r="W69" t="s">
        <v>1867</v>
      </c>
      <c r="X69" t="s">
        <v>1868</v>
      </c>
      <c r="Y69" t="s">
        <v>1308</v>
      </c>
      <c r="BL69" t="s">
        <v>1977</v>
      </c>
      <c r="BM69" t="s">
        <v>348</v>
      </c>
      <c r="BO69" t="s">
        <v>348</v>
      </c>
      <c r="BQ69" t="s">
        <v>1980</v>
      </c>
      <c r="BR69">
        <v>0</v>
      </c>
    </row>
    <row r="70" spans="1:70" ht="45" customHeight="1" x14ac:dyDescent="0.25">
      <c r="A70" t="s">
        <v>1976</v>
      </c>
      <c r="B70" s="80">
        <v>45109.5</v>
      </c>
      <c r="C70" s="80">
        <v>45115.5</v>
      </c>
      <c r="D70">
        <v>29434175</v>
      </c>
      <c r="E70" t="s">
        <v>1644</v>
      </c>
      <c r="F70" t="s">
        <v>1741</v>
      </c>
      <c r="G70" t="s">
        <v>1810</v>
      </c>
      <c r="H70" t="s">
        <v>92</v>
      </c>
      <c r="I70" t="s">
        <v>2</v>
      </c>
      <c r="J70">
        <v>48336</v>
      </c>
      <c r="K70">
        <v>7347483692</v>
      </c>
      <c r="L70" t="s">
        <v>1743</v>
      </c>
      <c r="M70" s="80">
        <v>45061.412280092591</v>
      </c>
      <c r="N70" s="81">
        <v>45061</v>
      </c>
      <c r="O70">
        <v>450</v>
      </c>
      <c r="P70">
        <v>0</v>
      </c>
      <c r="Q70">
        <v>0</v>
      </c>
      <c r="R70">
        <v>0</v>
      </c>
      <c r="S70">
        <v>400</v>
      </c>
      <c r="T70">
        <v>1</v>
      </c>
      <c r="U70">
        <v>0</v>
      </c>
      <c r="V70">
        <v>0</v>
      </c>
      <c r="W70" t="s">
        <v>1742</v>
      </c>
      <c r="X70" t="s">
        <v>1741</v>
      </c>
      <c r="Y70" t="s">
        <v>1304</v>
      </c>
      <c r="Z70">
        <v>7347483692</v>
      </c>
      <c r="AA70" t="s">
        <v>1743</v>
      </c>
      <c r="AR70" t="s">
        <v>348</v>
      </c>
      <c r="AS70" t="s">
        <v>1979</v>
      </c>
      <c r="AT70" t="s">
        <v>1995</v>
      </c>
      <c r="AU70">
        <v>0</v>
      </c>
      <c r="AV70" t="s">
        <v>1557</v>
      </c>
      <c r="AZ70" t="s">
        <v>1556</v>
      </c>
      <c r="BD70" t="s">
        <v>348</v>
      </c>
      <c r="BF70" t="s">
        <v>348</v>
      </c>
    </row>
    <row r="71" spans="1:70" ht="45" customHeight="1" x14ac:dyDescent="0.25">
      <c r="A71" t="s">
        <v>1976</v>
      </c>
      <c r="B71" s="80">
        <v>45109.5</v>
      </c>
      <c r="C71" s="80">
        <v>45115.5</v>
      </c>
      <c r="D71">
        <v>29434999</v>
      </c>
      <c r="E71" t="s">
        <v>1819</v>
      </c>
      <c r="F71" t="s">
        <v>1820</v>
      </c>
      <c r="G71" t="s">
        <v>845</v>
      </c>
      <c r="H71" t="s">
        <v>1821</v>
      </c>
      <c r="I71" t="s">
        <v>2</v>
      </c>
      <c r="J71">
        <v>48084</v>
      </c>
      <c r="K71" t="s">
        <v>1822</v>
      </c>
      <c r="L71" t="s">
        <v>1926</v>
      </c>
      <c r="M71" s="80">
        <v>45061.484583333331</v>
      </c>
      <c r="N71" s="81">
        <v>45061</v>
      </c>
      <c r="P71">
        <v>0</v>
      </c>
      <c r="Q71">
        <v>0</v>
      </c>
      <c r="S71">
        <v>0</v>
      </c>
      <c r="T71">
        <v>1</v>
      </c>
      <c r="U71">
        <v>0</v>
      </c>
      <c r="V71">
        <v>0</v>
      </c>
      <c r="W71" t="s">
        <v>1819</v>
      </c>
      <c r="X71" t="s">
        <v>1820</v>
      </c>
      <c r="Y71" t="s">
        <v>1308</v>
      </c>
      <c r="Z71" t="s">
        <v>1822</v>
      </c>
      <c r="AA71" t="s">
        <v>1823</v>
      </c>
      <c r="AB71" t="s">
        <v>845</v>
      </c>
      <c r="AC71" t="s">
        <v>1821</v>
      </c>
      <c r="AD71" t="s">
        <v>2</v>
      </c>
      <c r="AE71">
        <v>48184</v>
      </c>
      <c r="AF71" t="s">
        <v>1306</v>
      </c>
      <c r="BL71" t="s">
        <v>1977</v>
      </c>
      <c r="BM71" t="s">
        <v>348</v>
      </c>
      <c r="BO71" t="s">
        <v>348</v>
      </c>
      <c r="BQ71" t="s">
        <v>1980</v>
      </c>
      <c r="BR71">
        <v>0</v>
      </c>
    </row>
    <row r="72" spans="1:70" ht="45" customHeight="1" x14ac:dyDescent="0.25">
      <c r="A72" t="s">
        <v>1976</v>
      </c>
      <c r="B72" s="80">
        <v>45109.5</v>
      </c>
      <c r="C72" s="80">
        <v>45115.5</v>
      </c>
      <c r="D72">
        <v>29435038</v>
      </c>
      <c r="E72" t="s">
        <v>1819</v>
      </c>
      <c r="F72" t="s">
        <v>1820</v>
      </c>
      <c r="G72" t="s">
        <v>845</v>
      </c>
      <c r="H72" t="s">
        <v>1821</v>
      </c>
      <c r="I72" t="s">
        <v>2</v>
      </c>
      <c r="J72">
        <v>48084</v>
      </c>
      <c r="K72" t="s">
        <v>1822</v>
      </c>
      <c r="L72" t="s">
        <v>1926</v>
      </c>
      <c r="M72" s="80">
        <v>45061.487696759257</v>
      </c>
      <c r="N72" s="81">
        <v>45061</v>
      </c>
      <c r="P72">
        <v>0</v>
      </c>
      <c r="Q72">
        <v>0</v>
      </c>
      <c r="S72">
        <v>0</v>
      </c>
      <c r="T72">
        <v>1</v>
      </c>
      <c r="U72">
        <v>0</v>
      </c>
      <c r="V72">
        <v>0</v>
      </c>
      <c r="W72" t="s">
        <v>1819</v>
      </c>
      <c r="X72" t="s">
        <v>1820</v>
      </c>
      <c r="Y72" t="s">
        <v>1308</v>
      </c>
      <c r="Z72" t="s">
        <v>1822</v>
      </c>
      <c r="AA72" t="s">
        <v>1823</v>
      </c>
      <c r="AB72" t="s">
        <v>845</v>
      </c>
      <c r="AC72" t="s">
        <v>1821</v>
      </c>
      <c r="AD72" t="s">
        <v>2</v>
      </c>
      <c r="AE72">
        <v>48184</v>
      </c>
      <c r="AF72" t="s">
        <v>1306</v>
      </c>
      <c r="BL72" t="s">
        <v>1977</v>
      </c>
      <c r="BM72" t="s">
        <v>348</v>
      </c>
      <c r="BO72" t="s">
        <v>348</v>
      </c>
      <c r="BQ72" t="s">
        <v>1980</v>
      </c>
      <c r="BR72">
        <v>0</v>
      </c>
    </row>
    <row r="73" spans="1:70" ht="45" customHeight="1" x14ac:dyDescent="0.25">
      <c r="A73" t="s">
        <v>1976</v>
      </c>
      <c r="B73" s="80">
        <v>45109.5</v>
      </c>
      <c r="C73" s="80">
        <v>45115.5</v>
      </c>
      <c r="D73">
        <v>29437031</v>
      </c>
      <c r="E73" t="s">
        <v>1747</v>
      </c>
      <c r="F73" t="s">
        <v>1748</v>
      </c>
      <c r="G73" t="s">
        <v>612</v>
      </c>
      <c r="H73" t="s">
        <v>792</v>
      </c>
      <c r="I73" t="s">
        <v>2</v>
      </c>
      <c r="J73">
        <v>48322</v>
      </c>
      <c r="K73" t="s">
        <v>1749</v>
      </c>
      <c r="L73" t="s">
        <v>1750</v>
      </c>
      <c r="M73" s="80">
        <v>45061.667164351849</v>
      </c>
      <c r="N73" s="81">
        <v>45061</v>
      </c>
      <c r="P73">
        <v>0</v>
      </c>
      <c r="Q73">
        <v>0</v>
      </c>
      <c r="S73">
        <v>0</v>
      </c>
      <c r="T73">
        <v>1</v>
      </c>
      <c r="U73">
        <v>0</v>
      </c>
      <c r="V73">
        <v>0</v>
      </c>
      <c r="W73" t="s">
        <v>1747</v>
      </c>
      <c r="X73" t="s">
        <v>1748</v>
      </c>
      <c r="Y73" t="s">
        <v>1308</v>
      </c>
      <c r="Z73" t="s">
        <v>1749</v>
      </c>
      <c r="AA73" t="s">
        <v>1750</v>
      </c>
      <c r="AB73" t="s">
        <v>612</v>
      </c>
      <c r="AC73" t="s">
        <v>792</v>
      </c>
      <c r="AD73" t="s">
        <v>2</v>
      </c>
      <c r="AE73">
        <v>48322</v>
      </c>
      <c r="AF73" t="s">
        <v>1306</v>
      </c>
      <c r="AG73" t="s">
        <v>1749</v>
      </c>
      <c r="AI73" t="s">
        <v>824</v>
      </c>
      <c r="AJ73" t="s">
        <v>1751</v>
      </c>
      <c r="BL73" t="s">
        <v>1977</v>
      </c>
      <c r="BM73" t="s">
        <v>348</v>
      </c>
      <c r="BO73" t="s">
        <v>348</v>
      </c>
      <c r="BQ73" t="s">
        <v>1978</v>
      </c>
      <c r="BR73">
        <v>0</v>
      </c>
    </row>
    <row r="74" spans="1:70" ht="45" customHeight="1" x14ac:dyDescent="0.25">
      <c r="A74" t="s">
        <v>1976</v>
      </c>
      <c r="B74" s="80">
        <v>45109.5</v>
      </c>
      <c r="C74" s="80">
        <v>45115.5</v>
      </c>
      <c r="D74">
        <v>29444014</v>
      </c>
      <c r="E74" t="s">
        <v>1697</v>
      </c>
      <c r="F74" t="s">
        <v>1698</v>
      </c>
      <c r="G74" t="s">
        <v>1699</v>
      </c>
      <c r="H74" t="s">
        <v>1700</v>
      </c>
      <c r="I74" t="s">
        <v>2</v>
      </c>
      <c r="J74">
        <v>48439</v>
      </c>
      <c r="K74">
        <v>18105690422</v>
      </c>
      <c r="L74" s="210" t="s">
        <v>1701</v>
      </c>
      <c r="M74" s="80">
        <v>45062.411689814813</v>
      </c>
      <c r="N74" s="81">
        <v>45062</v>
      </c>
      <c r="P74">
        <v>0</v>
      </c>
      <c r="Q74">
        <v>0</v>
      </c>
      <c r="S74">
        <v>0</v>
      </c>
      <c r="T74">
        <v>1</v>
      </c>
      <c r="U74">
        <v>0</v>
      </c>
      <c r="V74">
        <v>0</v>
      </c>
      <c r="W74" t="s">
        <v>1697</v>
      </c>
      <c r="X74" t="s">
        <v>1698</v>
      </c>
      <c r="Y74" t="s">
        <v>1308</v>
      </c>
      <c r="Z74">
        <v>8105690422</v>
      </c>
      <c r="AA74" t="s">
        <v>1701</v>
      </c>
      <c r="BL74" t="s">
        <v>1979</v>
      </c>
      <c r="BM74" t="s">
        <v>348</v>
      </c>
      <c r="BO74" t="s">
        <v>348</v>
      </c>
      <c r="BQ74" t="s">
        <v>1978</v>
      </c>
      <c r="BR74">
        <v>0</v>
      </c>
    </row>
    <row r="75" spans="1:70" ht="45" customHeight="1" x14ac:dyDescent="0.25">
      <c r="A75" t="s">
        <v>1976</v>
      </c>
      <c r="B75" s="80">
        <v>45109.5</v>
      </c>
      <c r="C75" s="80">
        <v>45115.5</v>
      </c>
      <c r="D75">
        <v>29475210</v>
      </c>
      <c r="E75" t="s">
        <v>1805</v>
      </c>
      <c r="F75" t="s">
        <v>1940</v>
      </c>
      <c r="G75" t="s">
        <v>1941</v>
      </c>
      <c r="H75" t="s">
        <v>92</v>
      </c>
      <c r="I75" t="s">
        <v>2</v>
      </c>
      <c r="J75">
        <v>48334</v>
      </c>
      <c r="K75" t="s">
        <v>1942</v>
      </c>
      <c r="L75" t="s">
        <v>1386</v>
      </c>
      <c r="M75" s="80">
        <v>45069.849016203705</v>
      </c>
      <c r="N75" s="81">
        <v>45069</v>
      </c>
      <c r="O75">
        <v>900</v>
      </c>
      <c r="P75">
        <v>0</v>
      </c>
      <c r="Q75">
        <v>0</v>
      </c>
      <c r="R75">
        <v>900</v>
      </c>
      <c r="S75">
        <v>400</v>
      </c>
      <c r="T75">
        <v>1</v>
      </c>
      <c r="U75">
        <v>0</v>
      </c>
      <c r="V75">
        <v>0</v>
      </c>
      <c r="W75" t="s">
        <v>1943</v>
      </c>
      <c r="X75" t="s">
        <v>1940</v>
      </c>
      <c r="Y75" t="s">
        <v>1304</v>
      </c>
      <c r="Z75">
        <v>7345581458</v>
      </c>
      <c r="AA75" t="s">
        <v>1386</v>
      </c>
      <c r="AR75" t="s">
        <v>348</v>
      </c>
      <c r="AS75" t="s">
        <v>1977</v>
      </c>
      <c r="AT75" t="s">
        <v>1980</v>
      </c>
      <c r="AU75">
        <v>0</v>
      </c>
      <c r="AV75" t="s">
        <v>1557</v>
      </c>
      <c r="AZ75" t="s">
        <v>1556</v>
      </c>
      <c r="BD75" t="s">
        <v>348</v>
      </c>
      <c r="BF75" t="s">
        <v>348</v>
      </c>
      <c r="BJ75" t="s">
        <v>1663</v>
      </c>
    </row>
    <row r="76" spans="1:70" ht="45" customHeight="1" x14ac:dyDescent="0.25">
      <c r="A76" t="s">
        <v>1976</v>
      </c>
      <c r="B76" s="80">
        <v>45109.5</v>
      </c>
      <c r="C76" s="80">
        <v>45115.5</v>
      </c>
      <c r="D76">
        <v>29475210</v>
      </c>
      <c r="E76" t="s">
        <v>1805</v>
      </c>
      <c r="F76" t="s">
        <v>1940</v>
      </c>
      <c r="G76" t="s">
        <v>1941</v>
      </c>
      <c r="H76" t="s">
        <v>92</v>
      </c>
      <c r="I76" t="s">
        <v>2</v>
      </c>
      <c r="J76">
        <v>48334</v>
      </c>
      <c r="K76" t="s">
        <v>1942</v>
      </c>
      <c r="L76" t="s">
        <v>1386</v>
      </c>
      <c r="M76" s="80">
        <v>45069.849016203705</v>
      </c>
      <c r="N76" s="81">
        <v>45069</v>
      </c>
      <c r="O76">
        <v>900</v>
      </c>
      <c r="P76">
        <v>0</v>
      </c>
      <c r="Q76">
        <v>0</v>
      </c>
      <c r="R76">
        <v>900</v>
      </c>
      <c r="S76">
        <v>400</v>
      </c>
      <c r="T76">
        <v>1</v>
      </c>
      <c r="U76">
        <v>0</v>
      </c>
      <c r="V76">
        <v>0</v>
      </c>
      <c r="W76" t="s">
        <v>1944</v>
      </c>
      <c r="X76" t="s">
        <v>1940</v>
      </c>
      <c r="Y76" t="s">
        <v>1304</v>
      </c>
      <c r="Z76">
        <v>7345581458</v>
      </c>
      <c r="AA76" t="s">
        <v>1386</v>
      </c>
      <c r="AR76" t="s">
        <v>348</v>
      </c>
      <c r="AS76" t="s">
        <v>1979</v>
      </c>
      <c r="AT76" t="s">
        <v>1992</v>
      </c>
      <c r="AU76">
        <v>0</v>
      </c>
      <c r="AV76" t="s">
        <v>1557</v>
      </c>
      <c r="AZ76" t="s">
        <v>1556</v>
      </c>
      <c r="BD76" t="s">
        <v>348</v>
      </c>
      <c r="BF76" t="s">
        <v>348</v>
      </c>
      <c r="BJ76" t="s">
        <v>1663</v>
      </c>
    </row>
    <row r="77" spans="1:70" ht="45" customHeight="1" x14ac:dyDescent="0.25">
      <c r="A77" t="s">
        <v>1976</v>
      </c>
      <c r="B77" s="80">
        <v>45109.5</v>
      </c>
      <c r="C77" s="80">
        <v>45115.5</v>
      </c>
      <c r="D77">
        <v>29499035</v>
      </c>
      <c r="E77" t="s">
        <v>1939</v>
      </c>
      <c r="F77" t="s">
        <v>2035</v>
      </c>
      <c r="G77" t="s">
        <v>596</v>
      </c>
      <c r="H77" t="s">
        <v>92</v>
      </c>
      <c r="I77" t="s">
        <v>2</v>
      </c>
      <c r="J77">
        <v>48334</v>
      </c>
      <c r="K77" t="s">
        <v>2036</v>
      </c>
      <c r="L77" t="s">
        <v>2037</v>
      </c>
      <c r="M77" s="80">
        <v>45075.566550925927</v>
      </c>
      <c r="N77" s="81">
        <v>45075</v>
      </c>
      <c r="O77">
        <v>450</v>
      </c>
      <c r="P77">
        <v>0</v>
      </c>
      <c r="Q77">
        <v>0</v>
      </c>
      <c r="R77">
        <v>0</v>
      </c>
      <c r="S77">
        <v>400</v>
      </c>
      <c r="T77">
        <v>1</v>
      </c>
      <c r="U77">
        <v>0</v>
      </c>
      <c r="V77">
        <v>0</v>
      </c>
      <c r="W77" t="s">
        <v>2038</v>
      </c>
      <c r="X77" t="s">
        <v>2035</v>
      </c>
      <c r="Y77" t="s">
        <v>1304</v>
      </c>
      <c r="AA77" t="s">
        <v>2039</v>
      </c>
      <c r="AR77" t="s">
        <v>348</v>
      </c>
      <c r="AS77" t="s">
        <v>1977</v>
      </c>
      <c r="AT77" t="s">
        <v>1988</v>
      </c>
      <c r="AU77">
        <v>0</v>
      </c>
      <c r="AV77" t="s">
        <v>1555</v>
      </c>
      <c r="AW77">
        <v>2</v>
      </c>
      <c r="AZ77" t="s">
        <v>1554</v>
      </c>
      <c r="BA77">
        <v>2</v>
      </c>
    </row>
    <row r="78" spans="1:70" ht="45" customHeight="1" x14ac:dyDescent="0.25">
      <c r="A78" t="s">
        <v>1976</v>
      </c>
      <c r="B78" s="80">
        <v>45109.5</v>
      </c>
      <c r="C78" s="80">
        <v>45115.5</v>
      </c>
      <c r="D78">
        <v>29500816</v>
      </c>
      <c r="E78" t="s">
        <v>1805</v>
      </c>
      <c r="F78" t="s">
        <v>1806</v>
      </c>
      <c r="G78" t="s">
        <v>1807</v>
      </c>
      <c r="H78" t="s">
        <v>92</v>
      </c>
      <c r="I78" t="s">
        <v>2</v>
      </c>
      <c r="J78">
        <v>48331</v>
      </c>
      <c r="K78">
        <v>2488813990</v>
      </c>
      <c r="L78" t="s">
        <v>1808</v>
      </c>
      <c r="M78" s="80">
        <v>45076.30741898148</v>
      </c>
      <c r="N78" s="81">
        <v>45076</v>
      </c>
      <c r="O78">
        <v>450</v>
      </c>
      <c r="P78">
        <v>0</v>
      </c>
      <c r="Q78">
        <v>0</v>
      </c>
      <c r="R78">
        <v>450</v>
      </c>
      <c r="S78">
        <v>400</v>
      </c>
      <c r="T78">
        <v>1</v>
      </c>
      <c r="U78">
        <v>0</v>
      </c>
      <c r="V78">
        <v>0</v>
      </c>
      <c r="W78" t="s">
        <v>1809</v>
      </c>
      <c r="X78" t="s">
        <v>1806</v>
      </c>
      <c r="Y78" t="s">
        <v>1304</v>
      </c>
      <c r="Z78">
        <v>2488813990</v>
      </c>
      <c r="AA78" t="s">
        <v>1808</v>
      </c>
      <c r="AR78" t="s">
        <v>348</v>
      </c>
      <c r="AS78" t="s">
        <v>1979</v>
      </c>
      <c r="AT78" t="s">
        <v>1980</v>
      </c>
      <c r="AU78">
        <v>0</v>
      </c>
      <c r="AV78" t="s">
        <v>1557</v>
      </c>
      <c r="AZ78" t="s">
        <v>1556</v>
      </c>
      <c r="BD78" t="s">
        <v>348</v>
      </c>
      <c r="BF78" t="s">
        <v>348</v>
      </c>
    </row>
    <row r="79" spans="1:70" ht="45" customHeight="1" x14ac:dyDescent="0.25">
      <c r="A79" t="s">
        <v>1976</v>
      </c>
      <c r="B79" s="80">
        <v>45109.5</v>
      </c>
      <c r="C79" s="80">
        <v>45115.5</v>
      </c>
      <c r="D79">
        <v>29501232</v>
      </c>
      <c r="E79" t="s">
        <v>1768</v>
      </c>
      <c r="F79" t="s">
        <v>1698</v>
      </c>
      <c r="G79" t="s">
        <v>1769</v>
      </c>
      <c r="H79" t="s">
        <v>92</v>
      </c>
      <c r="I79" t="s">
        <v>2</v>
      </c>
      <c r="J79">
        <v>48331</v>
      </c>
      <c r="K79" t="s">
        <v>1929</v>
      </c>
      <c r="L79" t="s">
        <v>1770</v>
      </c>
      <c r="M79" s="80">
        <v>45076.42423611111</v>
      </c>
      <c r="N79" s="81">
        <v>45076</v>
      </c>
      <c r="O79">
        <v>450</v>
      </c>
      <c r="P79">
        <v>0</v>
      </c>
      <c r="Q79">
        <v>0</v>
      </c>
      <c r="R79">
        <v>0</v>
      </c>
      <c r="S79">
        <v>400</v>
      </c>
      <c r="T79">
        <v>1</v>
      </c>
      <c r="U79">
        <v>0</v>
      </c>
      <c r="V79">
        <v>0</v>
      </c>
      <c r="W79" t="s">
        <v>1771</v>
      </c>
      <c r="X79" t="s">
        <v>1698</v>
      </c>
      <c r="Y79" t="s">
        <v>1304</v>
      </c>
      <c r="Z79">
        <v>7342772676</v>
      </c>
      <c r="AA79" t="s">
        <v>1770</v>
      </c>
      <c r="AR79" t="s">
        <v>348</v>
      </c>
      <c r="AS79" t="s">
        <v>1979</v>
      </c>
      <c r="AT79" t="s">
        <v>1988</v>
      </c>
      <c r="AU79">
        <v>0</v>
      </c>
      <c r="AV79" t="s">
        <v>1981</v>
      </c>
      <c r="AZ79" t="s">
        <v>1558</v>
      </c>
      <c r="BC79" t="s">
        <v>2040</v>
      </c>
      <c r="BD79" t="s">
        <v>348</v>
      </c>
      <c r="BF79" t="s">
        <v>348</v>
      </c>
    </row>
    <row r="80" spans="1:70" ht="45" customHeight="1" x14ac:dyDescent="0.25">
      <c r="A80" t="s">
        <v>1976</v>
      </c>
      <c r="B80" s="80">
        <v>45109.5</v>
      </c>
      <c r="C80" s="80">
        <v>45115.5</v>
      </c>
      <c r="D80">
        <v>29503998</v>
      </c>
      <c r="E80" t="s">
        <v>1877</v>
      </c>
      <c r="F80" t="s">
        <v>1878</v>
      </c>
      <c r="G80" t="s">
        <v>1879</v>
      </c>
      <c r="H80" t="s">
        <v>92</v>
      </c>
      <c r="I80" t="s">
        <v>2</v>
      </c>
      <c r="J80">
        <v>48331</v>
      </c>
      <c r="K80" t="s">
        <v>2041</v>
      </c>
      <c r="L80" t="s">
        <v>1880</v>
      </c>
      <c r="M80" s="80">
        <v>45076.792754629627</v>
      </c>
      <c r="N80" s="81">
        <v>45076</v>
      </c>
      <c r="O80">
        <v>450</v>
      </c>
      <c r="P80">
        <v>0</v>
      </c>
      <c r="Q80">
        <v>0</v>
      </c>
      <c r="R80">
        <v>450</v>
      </c>
      <c r="S80">
        <v>400</v>
      </c>
      <c r="T80">
        <v>1</v>
      </c>
      <c r="U80">
        <v>0</v>
      </c>
      <c r="V80">
        <v>0</v>
      </c>
      <c r="W80" t="s">
        <v>1881</v>
      </c>
      <c r="X80" t="s">
        <v>1878</v>
      </c>
      <c r="Y80" t="s">
        <v>1304</v>
      </c>
      <c r="Z80">
        <v>2489100343</v>
      </c>
      <c r="AA80" t="s">
        <v>1880</v>
      </c>
      <c r="AR80" t="s">
        <v>348</v>
      </c>
      <c r="AS80" t="s">
        <v>1979</v>
      </c>
      <c r="AV80" t="s">
        <v>1555</v>
      </c>
      <c r="AW80">
        <v>2</v>
      </c>
      <c r="AZ80" t="s">
        <v>1556</v>
      </c>
      <c r="BD80" t="s">
        <v>348</v>
      </c>
      <c r="BF80" t="s">
        <v>348</v>
      </c>
    </row>
    <row r="81" spans="1:63" ht="45" customHeight="1" x14ac:dyDescent="0.25">
      <c r="A81" t="s">
        <v>1976</v>
      </c>
      <c r="B81" s="80">
        <v>45109.5</v>
      </c>
      <c r="C81" s="80">
        <v>45115.5</v>
      </c>
      <c r="D81">
        <v>29512388</v>
      </c>
      <c r="E81" t="s">
        <v>1791</v>
      </c>
      <c r="F81" t="s">
        <v>2035</v>
      </c>
      <c r="G81" t="s">
        <v>596</v>
      </c>
      <c r="H81" t="s">
        <v>92</v>
      </c>
      <c r="I81" t="s">
        <v>2</v>
      </c>
      <c r="J81">
        <v>48334</v>
      </c>
      <c r="K81">
        <v>8472075622</v>
      </c>
      <c r="L81" t="s">
        <v>1374</v>
      </c>
      <c r="M81" s="80">
        <v>45078.615208333336</v>
      </c>
      <c r="N81" s="81">
        <v>45078</v>
      </c>
      <c r="O81">
        <v>450</v>
      </c>
      <c r="P81">
        <v>0</v>
      </c>
      <c r="Q81">
        <v>0</v>
      </c>
      <c r="R81">
        <v>0</v>
      </c>
      <c r="S81">
        <v>400</v>
      </c>
      <c r="T81">
        <v>1</v>
      </c>
      <c r="U81">
        <v>0</v>
      </c>
      <c r="V81">
        <v>0</v>
      </c>
      <c r="W81" t="s">
        <v>1791</v>
      </c>
      <c r="X81" t="s">
        <v>2035</v>
      </c>
      <c r="Y81" t="s">
        <v>1304</v>
      </c>
      <c r="Z81">
        <v>8472075622</v>
      </c>
      <c r="AA81" t="s">
        <v>1374</v>
      </c>
      <c r="AB81" t="s">
        <v>596</v>
      </c>
      <c r="AC81" t="s">
        <v>92</v>
      </c>
      <c r="AD81" t="s">
        <v>2</v>
      </c>
      <c r="AE81">
        <v>48334</v>
      </c>
      <c r="AF81" t="s">
        <v>1306</v>
      </c>
    </row>
    <row r="82" spans="1:63" ht="13.2" x14ac:dyDescent="0.25">
      <c r="A82" t="s">
        <v>1976</v>
      </c>
      <c r="B82" s="80">
        <v>45109.5</v>
      </c>
      <c r="C82" s="80">
        <v>45115.5</v>
      </c>
      <c r="D82">
        <v>29537144</v>
      </c>
      <c r="E82" t="s">
        <v>2083</v>
      </c>
      <c r="F82" t="s">
        <v>2084</v>
      </c>
      <c r="G82" t="s">
        <v>2085</v>
      </c>
      <c r="H82" t="s">
        <v>92</v>
      </c>
      <c r="I82" t="s">
        <v>2</v>
      </c>
      <c r="J82">
        <v>48331</v>
      </c>
      <c r="K82" t="s">
        <v>2086</v>
      </c>
      <c r="L82" t="s">
        <v>2087</v>
      </c>
      <c r="M82" s="80">
        <v>45084.831226851849</v>
      </c>
      <c r="N82" s="81">
        <v>45084</v>
      </c>
      <c r="O82">
        <v>450</v>
      </c>
      <c r="P82">
        <v>0</v>
      </c>
      <c r="Q82">
        <v>0</v>
      </c>
      <c r="R82">
        <v>450</v>
      </c>
      <c r="S82">
        <v>400</v>
      </c>
      <c r="T82">
        <v>1</v>
      </c>
      <c r="U82">
        <v>0</v>
      </c>
      <c r="V82">
        <v>0</v>
      </c>
      <c r="W82" t="s">
        <v>2088</v>
      </c>
      <c r="X82" t="s">
        <v>2089</v>
      </c>
      <c r="Y82" t="s">
        <v>1304</v>
      </c>
      <c r="Z82">
        <v>2485081886</v>
      </c>
      <c r="AA82" t="s">
        <v>2090</v>
      </c>
      <c r="AR82" t="s">
        <v>348</v>
      </c>
      <c r="AS82" t="s">
        <v>1979</v>
      </c>
      <c r="AT82" t="s">
        <v>1992</v>
      </c>
      <c r="AU82">
        <v>0</v>
      </c>
      <c r="AV82" t="s">
        <v>1555</v>
      </c>
      <c r="AW82">
        <v>2</v>
      </c>
      <c r="AZ82" t="s">
        <v>1556</v>
      </c>
      <c r="BD82" t="s">
        <v>348</v>
      </c>
      <c r="BF82" t="s">
        <v>348</v>
      </c>
    </row>
    <row r="83" spans="1:63" ht="13.2" x14ac:dyDescent="0.25">
      <c r="A83" t="s">
        <v>1976</v>
      </c>
      <c r="B83" s="80">
        <v>45109.5</v>
      </c>
      <c r="C83" s="80">
        <v>45115.5</v>
      </c>
      <c r="D83">
        <v>29562161</v>
      </c>
      <c r="E83" t="s">
        <v>2091</v>
      </c>
      <c r="F83" t="s">
        <v>2092</v>
      </c>
      <c r="G83" t="s">
        <v>2093</v>
      </c>
      <c r="H83" t="s">
        <v>92</v>
      </c>
      <c r="I83" t="s">
        <v>2</v>
      </c>
      <c r="J83">
        <v>48336</v>
      </c>
      <c r="K83">
        <v>2485357476</v>
      </c>
      <c r="L83" t="s">
        <v>2094</v>
      </c>
      <c r="M83" s="80">
        <v>45090.77070601852</v>
      </c>
      <c r="N83" s="81">
        <v>45090</v>
      </c>
      <c r="O83">
        <v>450</v>
      </c>
      <c r="P83">
        <v>0</v>
      </c>
      <c r="Q83">
        <v>0</v>
      </c>
      <c r="R83">
        <v>450</v>
      </c>
      <c r="S83">
        <v>400</v>
      </c>
      <c r="T83">
        <v>1</v>
      </c>
      <c r="U83">
        <v>0</v>
      </c>
      <c r="V83">
        <v>0</v>
      </c>
      <c r="W83" t="s">
        <v>2095</v>
      </c>
      <c r="X83" t="s">
        <v>2096</v>
      </c>
      <c r="Y83" t="s">
        <v>1304</v>
      </c>
      <c r="Z83">
        <v>2485357476</v>
      </c>
      <c r="AA83" t="s">
        <v>2097</v>
      </c>
      <c r="AR83" t="s">
        <v>348</v>
      </c>
      <c r="AS83" t="s">
        <v>1979</v>
      </c>
      <c r="AT83" t="s">
        <v>1995</v>
      </c>
      <c r="AU83">
        <v>0</v>
      </c>
      <c r="AV83" t="s">
        <v>1557</v>
      </c>
      <c r="AZ83" t="s">
        <v>1556</v>
      </c>
      <c r="BD83" t="s">
        <v>348</v>
      </c>
    </row>
    <row r="84" spans="1:63" ht="13.2" x14ac:dyDescent="0.25">
      <c r="A84" t="s">
        <v>1976</v>
      </c>
      <c r="B84" s="80">
        <v>45109.5</v>
      </c>
      <c r="C84" s="80">
        <v>45115.5</v>
      </c>
      <c r="D84">
        <v>29569047</v>
      </c>
      <c r="E84" t="s">
        <v>2098</v>
      </c>
      <c r="F84" t="s">
        <v>2099</v>
      </c>
      <c r="G84" t="s">
        <v>2100</v>
      </c>
      <c r="H84" t="s">
        <v>1712</v>
      </c>
      <c r="I84" t="s">
        <v>2</v>
      </c>
      <c r="J84">
        <v>48374</v>
      </c>
      <c r="K84" t="s">
        <v>2101</v>
      </c>
      <c r="L84" t="s">
        <v>2102</v>
      </c>
      <c r="M84" s="80">
        <v>45092.451898148145</v>
      </c>
      <c r="N84" s="81">
        <v>45092</v>
      </c>
      <c r="O84">
        <v>450</v>
      </c>
      <c r="P84">
        <v>0</v>
      </c>
      <c r="Q84">
        <v>0</v>
      </c>
      <c r="R84">
        <v>200</v>
      </c>
      <c r="S84">
        <v>400</v>
      </c>
      <c r="T84">
        <v>1</v>
      </c>
      <c r="U84">
        <v>0</v>
      </c>
      <c r="V84">
        <v>0</v>
      </c>
      <c r="W84" t="s">
        <v>2103</v>
      </c>
      <c r="X84" t="s">
        <v>2099</v>
      </c>
      <c r="Y84" t="s">
        <v>1304</v>
      </c>
      <c r="Z84">
        <v>2483034056</v>
      </c>
      <c r="AA84" t="s">
        <v>2102</v>
      </c>
      <c r="AR84" t="s">
        <v>348</v>
      </c>
      <c r="AS84" t="s">
        <v>1979</v>
      </c>
      <c r="AT84" t="s">
        <v>1995</v>
      </c>
      <c r="AU84">
        <v>0</v>
      </c>
      <c r="AV84" t="s">
        <v>1981</v>
      </c>
      <c r="AZ84" t="s">
        <v>1556</v>
      </c>
      <c r="BF84" t="s">
        <v>348</v>
      </c>
      <c r="BK84" t="s">
        <v>2104</v>
      </c>
    </row>
    <row r="85" spans="1:63" ht="13.2" x14ac:dyDescent="0.25">
      <c r="A85" t="s">
        <v>1976</v>
      </c>
      <c r="B85" s="80">
        <v>45109.5</v>
      </c>
      <c r="C85" s="80">
        <v>45115.5</v>
      </c>
      <c r="D85">
        <v>29594194</v>
      </c>
      <c r="E85" t="s">
        <v>2105</v>
      </c>
      <c r="F85" t="s">
        <v>2106</v>
      </c>
      <c r="G85" t="s">
        <v>2107</v>
      </c>
      <c r="H85" t="s">
        <v>92</v>
      </c>
      <c r="I85" t="s">
        <v>2</v>
      </c>
      <c r="J85">
        <v>48336</v>
      </c>
      <c r="K85" t="s">
        <v>2108</v>
      </c>
      <c r="L85" t="s">
        <v>2109</v>
      </c>
      <c r="M85" s="80">
        <v>45097.790138888886</v>
      </c>
      <c r="N85" s="81">
        <v>45097</v>
      </c>
      <c r="O85">
        <v>450</v>
      </c>
      <c r="P85">
        <v>0</v>
      </c>
      <c r="Q85">
        <v>0</v>
      </c>
      <c r="R85">
        <v>0</v>
      </c>
      <c r="S85">
        <v>400</v>
      </c>
      <c r="T85">
        <v>1</v>
      </c>
      <c r="U85">
        <v>0</v>
      </c>
      <c r="V85">
        <v>0</v>
      </c>
      <c r="W85" t="s">
        <v>2105</v>
      </c>
      <c r="X85" t="s">
        <v>2106</v>
      </c>
      <c r="Y85" t="s">
        <v>1304</v>
      </c>
      <c r="Z85" t="s">
        <v>2108</v>
      </c>
      <c r="AA85" t="s">
        <v>2109</v>
      </c>
      <c r="AB85" t="s">
        <v>2107</v>
      </c>
      <c r="AC85" t="s">
        <v>92</v>
      </c>
      <c r="AD85" t="s">
        <v>2</v>
      </c>
      <c r="AE85">
        <v>48336</v>
      </c>
      <c r="AF85" t="s">
        <v>1306</v>
      </c>
      <c r="AR85" t="s">
        <v>348</v>
      </c>
      <c r="AS85" t="s">
        <v>1979</v>
      </c>
      <c r="AT85" t="s">
        <v>1990</v>
      </c>
      <c r="AU85">
        <v>0</v>
      </c>
      <c r="AV85" t="s">
        <v>1555</v>
      </c>
      <c r="AW85">
        <v>2</v>
      </c>
      <c r="AZ85" t="s">
        <v>1554</v>
      </c>
      <c r="BA85">
        <v>2</v>
      </c>
      <c r="BD85" t="s">
        <v>348</v>
      </c>
      <c r="BF85" t="s">
        <v>348</v>
      </c>
    </row>
  </sheetData>
  <hyperlinks>
    <hyperlink ref="L74" r:id="rId1" xr:uid="{7B469E47-318F-4772-88C8-00BA08A9619E}"/>
    <hyperlink ref="L52" r:id="rId2" xr:uid="{4DBF14FD-50C2-4AB2-BE92-4C7129A36293}"/>
  </hyperlinks>
  <pageMargins left="0.75" right="0.75" top="1" bottom="1" header="0.5" footer="0.5"/>
  <pageSetup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4:AJ227"/>
  <sheetViews>
    <sheetView workbookViewId="0"/>
  </sheetViews>
  <sheetFormatPr defaultColWidth="8.44140625" defaultRowHeight="13.2" x14ac:dyDescent="0.25"/>
  <cols>
    <col min="1" max="1" width="14.5546875" style="5" customWidth="1"/>
    <col min="2" max="2" width="11" style="5" customWidth="1"/>
    <col min="3" max="16384" width="8.44140625" style="5"/>
  </cols>
  <sheetData>
    <row r="4" spans="1:36" x14ac:dyDescent="0.25">
      <c r="A4" s="4" t="s">
        <v>35</v>
      </c>
      <c r="B4" s="4" t="s">
        <v>36</v>
      </c>
      <c r="C4" s="4" t="s">
        <v>37</v>
      </c>
      <c r="D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36" s="6" customFormat="1" ht="46.2" customHeight="1" x14ac:dyDescent="0.25">
      <c r="C5" s="7" t="s">
        <v>38</v>
      </c>
      <c r="D5" s="7" t="s">
        <v>39</v>
      </c>
      <c r="E5" s="73" t="s">
        <v>118</v>
      </c>
      <c r="F5" s="28" t="s">
        <v>1543</v>
      </c>
      <c r="G5" s="28" t="s">
        <v>1544</v>
      </c>
      <c r="H5" s="28" t="s">
        <v>1545</v>
      </c>
      <c r="I5" s="28" t="s">
        <v>1546</v>
      </c>
      <c r="J5" s="28" t="s">
        <v>25</v>
      </c>
      <c r="K5" s="28" t="s">
        <v>196</v>
      </c>
      <c r="L5" s="28" t="s">
        <v>252</v>
      </c>
      <c r="M5" s="28" t="s">
        <v>250</v>
      </c>
      <c r="N5" s="6" t="s">
        <v>40</v>
      </c>
      <c r="O5" s="6" t="s">
        <v>41</v>
      </c>
      <c r="P5" s="7" t="s">
        <v>42</v>
      </c>
      <c r="Q5" s="7" t="s">
        <v>43</v>
      </c>
      <c r="R5" s="7" t="s">
        <v>33</v>
      </c>
      <c r="S5" s="7" t="s">
        <v>32</v>
      </c>
      <c r="T5" s="7" t="s">
        <v>21</v>
      </c>
      <c r="U5" s="7" t="s">
        <v>30</v>
      </c>
      <c r="V5" s="7" t="s">
        <v>44</v>
      </c>
      <c r="W5" s="7" t="s">
        <v>45</v>
      </c>
      <c r="X5" s="7" t="s">
        <v>46</v>
      </c>
      <c r="Y5" s="7" t="s">
        <v>47</v>
      </c>
      <c r="Z5" s="7" t="s">
        <v>48</v>
      </c>
      <c r="AA5" s="7" t="s">
        <v>49</v>
      </c>
      <c r="AB5" s="6" t="s">
        <v>24</v>
      </c>
      <c r="AC5" s="7" t="s">
        <v>50</v>
      </c>
      <c r="AD5" s="7" t="s">
        <v>51</v>
      </c>
      <c r="AE5" s="7" t="s">
        <v>52</v>
      </c>
      <c r="AF5" s="7" t="s">
        <v>53</v>
      </c>
      <c r="AG5" s="6" t="s">
        <v>28</v>
      </c>
      <c r="AH5" s="6" t="s">
        <v>26</v>
      </c>
      <c r="AI5" s="6" t="s">
        <v>79</v>
      </c>
      <c r="AJ5" s="73" t="s">
        <v>55</v>
      </c>
    </row>
    <row r="6" spans="1:36" x14ac:dyDescent="0.25">
      <c r="A6" s="27" t="s">
        <v>134</v>
      </c>
      <c r="B6" s="10"/>
      <c r="M6" s="9"/>
    </row>
    <row r="7" spans="1:36" x14ac:dyDescent="0.25">
      <c r="A7" s="27" t="s">
        <v>251</v>
      </c>
      <c r="B7" s="10">
        <v>43645</v>
      </c>
      <c r="L7" s="9" t="s">
        <v>54</v>
      </c>
    </row>
    <row r="8" spans="1:36" x14ac:dyDescent="0.25">
      <c r="A8" s="27" t="s">
        <v>112</v>
      </c>
      <c r="B8" s="10">
        <v>44121</v>
      </c>
      <c r="F8" s="27" t="s">
        <v>54</v>
      </c>
      <c r="G8" s="27" t="s">
        <v>54</v>
      </c>
      <c r="H8" s="27" t="s">
        <v>54</v>
      </c>
      <c r="I8" s="27" t="s">
        <v>54</v>
      </c>
      <c r="L8" s="9"/>
    </row>
    <row r="9" spans="1:36" x14ac:dyDescent="0.25">
      <c r="A9" s="27" t="s">
        <v>331</v>
      </c>
      <c r="B9" s="10"/>
      <c r="M9" s="9"/>
    </row>
    <row r="10" spans="1:36" x14ac:dyDescent="0.25">
      <c r="A10" s="27" t="s">
        <v>21</v>
      </c>
      <c r="B10" s="10">
        <v>43645</v>
      </c>
      <c r="J10" s="27" t="s">
        <v>54</v>
      </c>
      <c r="L10" s="27" t="s">
        <v>54</v>
      </c>
      <c r="M10" s="9"/>
    </row>
    <row r="11" spans="1:36" x14ac:dyDescent="0.25">
      <c r="A11" s="27" t="s">
        <v>12</v>
      </c>
      <c r="B11" s="10">
        <v>43771</v>
      </c>
      <c r="M11" s="9"/>
      <c r="AE11" s="27"/>
      <c r="AJ11" s="27" t="s">
        <v>54</v>
      </c>
    </row>
    <row r="12" spans="1:36" x14ac:dyDescent="0.25">
      <c r="A12" s="27" t="s">
        <v>364</v>
      </c>
      <c r="B12" s="10">
        <v>44121</v>
      </c>
      <c r="E12" s="27" t="s">
        <v>54</v>
      </c>
    </row>
    <row r="13" spans="1:36" x14ac:dyDescent="0.25">
      <c r="A13" s="5" t="s">
        <v>29</v>
      </c>
      <c r="B13" s="10"/>
      <c r="O13" s="9"/>
    </row>
    <row r="16" spans="1:36" x14ac:dyDescent="0.25">
      <c r="A16" s="5" t="s">
        <v>25</v>
      </c>
      <c r="B16" s="10"/>
      <c r="O16" s="9"/>
      <c r="AF16" s="9"/>
    </row>
    <row r="17" spans="1:32" ht="14.1" customHeight="1" x14ac:dyDescent="0.25"/>
    <row r="18" spans="1:32" x14ac:dyDescent="0.25">
      <c r="A18" s="4" t="s">
        <v>59</v>
      </c>
    </row>
    <row r="19" spans="1:32" x14ac:dyDescent="0.25">
      <c r="A19" s="5" t="s">
        <v>60</v>
      </c>
      <c r="B19" s="12">
        <v>41548</v>
      </c>
      <c r="R19" s="9" t="s">
        <v>54</v>
      </c>
      <c r="S19" s="9"/>
      <c r="T19" s="9"/>
    </row>
    <row r="20" spans="1:32" x14ac:dyDescent="0.25">
      <c r="A20" s="5" t="s">
        <v>61</v>
      </c>
      <c r="B20" s="12">
        <v>41430</v>
      </c>
      <c r="C20" s="13"/>
      <c r="D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 t="s">
        <v>54</v>
      </c>
      <c r="Q20" s="14"/>
      <c r="R20" s="13"/>
      <c r="S20" s="13"/>
      <c r="T20" s="13"/>
    </row>
    <row r="21" spans="1:32" x14ac:dyDescent="0.25">
      <c r="A21" s="5" t="s">
        <v>62</v>
      </c>
      <c r="B21" s="12">
        <v>41376</v>
      </c>
      <c r="C21" s="13"/>
      <c r="D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32" x14ac:dyDescent="0.25">
      <c r="A22" s="5" t="s">
        <v>43</v>
      </c>
      <c r="B22" s="12">
        <v>41388</v>
      </c>
      <c r="C22" s="14" t="s">
        <v>54</v>
      </c>
      <c r="D22" s="14" t="s">
        <v>54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3"/>
      <c r="S22" s="13"/>
      <c r="T22" s="13"/>
    </row>
    <row r="23" spans="1:32" x14ac:dyDescent="0.25">
      <c r="A23" s="5" t="s">
        <v>63</v>
      </c>
      <c r="B23" s="15">
        <v>41983</v>
      </c>
      <c r="P23" s="9"/>
      <c r="Q23" s="9" t="s">
        <v>54</v>
      </c>
      <c r="U23" s="9" t="s">
        <v>54</v>
      </c>
      <c r="V23" s="9"/>
    </row>
    <row r="24" spans="1:32" x14ac:dyDescent="0.25">
      <c r="A24" s="5" t="s">
        <v>64</v>
      </c>
      <c r="B24" s="15">
        <v>41902</v>
      </c>
      <c r="P24" s="9" t="s">
        <v>54</v>
      </c>
      <c r="Q24" s="9"/>
    </row>
    <row r="25" spans="1:32" x14ac:dyDescent="0.25">
      <c r="A25" s="5" t="s">
        <v>64</v>
      </c>
      <c r="B25" s="15">
        <v>42181</v>
      </c>
      <c r="P25" s="9" t="s">
        <v>54</v>
      </c>
      <c r="Q25" s="9"/>
      <c r="AD25" s="9" t="s">
        <v>54</v>
      </c>
    </row>
    <row r="26" spans="1:32" x14ac:dyDescent="0.25">
      <c r="A26" s="5" t="s">
        <v>65</v>
      </c>
      <c r="B26" s="15">
        <v>42054</v>
      </c>
      <c r="V26" s="9" t="s">
        <v>54</v>
      </c>
    </row>
    <row r="27" spans="1:32" x14ac:dyDescent="0.25">
      <c r="A27" s="5" t="s">
        <v>27</v>
      </c>
      <c r="B27" s="15">
        <v>42116</v>
      </c>
      <c r="AB27" s="9" t="s">
        <v>54</v>
      </c>
    </row>
    <row r="28" spans="1:32" x14ac:dyDescent="0.25">
      <c r="A28" s="5" t="s">
        <v>66</v>
      </c>
      <c r="B28" s="15">
        <v>42178</v>
      </c>
      <c r="R28" s="9" t="s">
        <v>54</v>
      </c>
      <c r="S28" s="9"/>
      <c r="T28" s="9"/>
      <c r="AC28" s="9"/>
    </row>
    <row r="29" spans="1:32" x14ac:dyDescent="0.25">
      <c r="A29" s="5" t="s">
        <v>63</v>
      </c>
      <c r="B29" s="15">
        <v>41899</v>
      </c>
      <c r="P29" s="9" t="s">
        <v>54</v>
      </c>
      <c r="Q29" s="9"/>
    </row>
    <row r="30" spans="1:32" x14ac:dyDescent="0.25">
      <c r="A30" s="6" t="s">
        <v>27</v>
      </c>
      <c r="B30" s="8">
        <v>42839</v>
      </c>
      <c r="C30" s="7"/>
      <c r="D30" s="7"/>
      <c r="F30" s="7"/>
      <c r="G30" s="7"/>
      <c r="H30" s="7"/>
      <c r="I30" s="7"/>
      <c r="J30" s="7"/>
      <c r="K30" s="7"/>
      <c r="L30" s="7"/>
      <c r="M30" s="7"/>
      <c r="N30" s="6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6" t="s">
        <v>54</v>
      </c>
      <c r="AC30" s="7"/>
      <c r="AD30" s="7"/>
      <c r="AE30" s="7"/>
      <c r="AF30" s="7"/>
    </row>
    <row r="31" spans="1:32" ht="14.1" customHeight="1" x14ac:dyDescent="0.25">
      <c r="A31" s="6" t="s">
        <v>29</v>
      </c>
      <c r="B31" s="8">
        <v>42839</v>
      </c>
      <c r="C31" s="7"/>
      <c r="D31" s="7"/>
      <c r="F31" s="7"/>
      <c r="G31" s="7"/>
      <c r="H31" s="7"/>
      <c r="I31" s="7"/>
      <c r="J31" s="7"/>
      <c r="K31" s="7"/>
      <c r="L31" s="7"/>
      <c r="M31" s="7"/>
      <c r="N31" s="6"/>
      <c r="O31" s="6"/>
      <c r="P31" s="9" t="s">
        <v>54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6"/>
      <c r="AC31" s="7"/>
      <c r="AD31" s="7"/>
      <c r="AE31" s="9" t="s">
        <v>54</v>
      </c>
      <c r="AF31" s="7"/>
    </row>
    <row r="32" spans="1:32" x14ac:dyDescent="0.25">
      <c r="A32" s="5" t="s">
        <v>44</v>
      </c>
      <c r="B32" s="10">
        <v>42523</v>
      </c>
      <c r="P32" s="9" t="s">
        <v>54</v>
      </c>
      <c r="U32" s="9" t="s">
        <v>54</v>
      </c>
      <c r="V32" s="11"/>
      <c r="AE32" s="9" t="s">
        <v>54</v>
      </c>
    </row>
    <row r="33" spans="1:35" x14ac:dyDescent="0.25">
      <c r="A33" s="5" t="s">
        <v>30</v>
      </c>
      <c r="B33" s="10">
        <v>42523</v>
      </c>
      <c r="P33" s="9" t="s">
        <v>54</v>
      </c>
      <c r="U33" s="11"/>
      <c r="V33" s="9" t="s">
        <v>54</v>
      </c>
      <c r="AE33" s="9" t="s">
        <v>54</v>
      </c>
    </row>
    <row r="34" spans="1:35" x14ac:dyDescent="0.25">
      <c r="A34" s="5" t="s">
        <v>42</v>
      </c>
      <c r="B34" s="10">
        <v>42523</v>
      </c>
      <c r="P34" s="11"/>
      <c r="U34" s="9" t="s">
        <v>54</v>
      </c>
      <c r="V34" s="9" t="s">
        <v>54</v>
      </c>
      <c r="AE34" s="9" t="s">
        <v>54</v>
      </c>
    </row>
    <row r="35" spans="1:35" x14ac:dyDescent="0.25">
      <c r="A35" s="5" t="s">
        <v>56</v>
      </c>
      <c r="B35" s="10">
        <v>42640</v>
      </c>
      <c r="N35" s="9" t="s">
        <v>54</v>
      </c>
      <c r="O35" s="9"/>
    </row>
    <row r="36" spans="1:35" x14ac:dyDescent="0.25">
      <c r="A36" s="5" t="s">
        <v>57</v>
      </c>
      <c r="B36" s="10">
        <v>42627</v>
      </c>
      <c r="O36" s="9" t="s">
        <v>54</v>
      </c>
    </row>
    <row r="37" spans="1:35" x14ac:dyDescent="0.25">
      <c r="A37" s="5" t="s">
        <v>58</v>
      </c>
      <c r="B37" s="10">
        <v>42627</v>
      </c>
      <c r="O37" s="9" t="s">
        <v>54</v>
      </c>
    </row>
    <row r="38" spans="1:35" x14ac:dyDescent="0.25">
      <c r="A38" s="5" t="s">
        <v>23</v>
      </c>
      <c r="B38" s="10">
        <v>42867</v>
      </c>
      <c r="O38" s="9"/>
      <c r="AF38" s="9"/>
      <c r="AG38" s="9" t="s">
        <v>54</v>
      </c>
    </row>
    <row r="39" spans="1:35" x14ac:dyDescent="0.25">
      <c r="A39" s="5" t="s">
        <v>55</v>
      </c>
      <c r="B39" s="10">
        <v>43221</v>
      </c>
      <c r="P39" s="9" t="s">
        <v>54</v>
      </c>
      <c r="U39" s="9" t="s">
        <v>54</v>
      </c>
      <c r="V39" s="9" t="s">
        <v>54</v>
      </c>
      <c r="AE39" s="9" t="s">
        <v>54</v>
      </c>
    </row>
    <row r="40" spans="1:35" x14ac:dyDescent="0.25">
      <c r="A40" s="5" t="s">
        <v>78</v>
      </c>
      <c r="B40" s="10">
        <v>43235</v>
      </c>
      <c r="AI40" s="5" t="s">
        <v>54</v>
      </c>
    </row>
    <row r="41" spans="1:35" x14ac:dyDescent="0.25">
      <c r="A41" s="27" t="s">
        <v>90</v>
      </c>
      <c r="B41" s="10">
        <v>43280</v>
      </c>
      <c r="M41" s="9" t="s">
        <v>54</v>
      </c>
    </row>
    <row r="42" spans="1:35" x14ac:dyDescent="0.25">
      <c r="A42" s="27" t="s">
        <v>71</v>
      </c>
      <c r="B42" s="10">
        <v>43280</v>
      </c>
      <c r="M42" s="9" t="s">
        <v>54</v>
      </c>
    </row>
    <row r="43" spans="1:35" x14ac:dyDescent="0.25">
      <c r="A43" s="27" t="s">
        <v>1542</v>
      </c>
      <c r="B43" s="10">
        <v>42655</v>
      </c>
      <c r="O43" s="9"/>
      <c r="AF43" s="9" t="s">
        <v>54</v>
      </c>
    </row>
    <row r="44" spans="1:35" x14ac:dyDescent="0.25">
      <c r="A44" s="27" t="s">
        <v>253</v>
      </c>
      <c r="B44" s="10">
        <v>43383</v>
      </c>
      <c r="M44" s="9" t="s">
        <v>54</v>
      </c>
    </row>
    <row r="45" spans="1:35" x14ac:dyDescent="0.25">
      <c r="A45" s="27" t="s">
        <v>22</v>
      </c>
      <c r="B45" s="10">
        <v>43384</v>
      </c>
      <c r="M45" s="9"/>
      <c r="T45" s="9" t="s">
        <v>54</v>
      </c>
    </row>
    <row r="47" spans="1:35" ht="14.1" customHeight="1" x14ac:dyDescent="0.25">
      <c r="A47" s="6" t="s">
        <v>22</v>
      </c>
      <c r="B47" s="10">
        <v>42816</v>
      </c>
      <c r="C47" s="7"/>
      <c r="D47" s="7"/>
      <c r="F47" s="7"/>
      <c r="G47" s="7"/>
      <c r="H47" s="7"/>
      <c r="I47" s="7"/>
      <c r="J47" s="7"/>
      <c r="K47" s="7"/>
      <c r="L47" s="7"/>
      <c r="M47" s="7"/>
      <c r="N47" s="6"/>
      <c r="O47" s="6"/>
      <c r="P47" s="9"/>
      <c r="Q47" s="7"/>
      <c r="R47" s="7"/>
      <c r="S47" s="7"/>
      <c r="T47" s="7" t="s">
        <v>54</v>
      </c>
      <c r="U47" s="7"/>
      <c r="V47" s="7"/>
      <c r="W47" s="7"/>
      <c r="X47" s="7"/>
      <c r="Y47" s="7"/>
      <c r="Z47" s="7"/>
      <c r="AA47" s="7"/>
      <c r="AB47" s="6"/>
      <c r="AC47" s="7"/>
      <c r="AD47" s="7"/>
      <c r="AE47" s="9"/>
      <c r="AF47" s="7"/>
    </row>
    <row r="48" spans="1:35" x14ac:dyDescent="0.25">
      <c r="A48" s="5" t="s">
        <v>32</v>
      </c>
      <c r="B48" s="10">
        <v>42629</v>
      </c>
      <c r="R48" s="9" t="s">
        <v>54</v>
      </c>
      <c r="S48" s="11"/>
      <c r="T48" s="9"/>
    </row>
    <row r="49" spans="1:31" x14ac:dyDescent="0.25">
      <c r="A49" s="5" t="s">
        <v>31</v>
      </c>
      <c r="B49" s="10">
        <v>42629</v>
      </c>
      <c r="R49" s="9" t="s">
        <v>54</v>
      </c>
      <c r="S49" s="9" t="s">
        <v>54</v>
      </c>
      <c r="T49" s="9"/>
    </row>
    <row r="50" spans="1:31" x14ac:dyDescent="0.25">
      <c r="A50" s="5" t="s">
        <v>34</v>
      </c>
      <c r="B50" s="10">
        <v>42629</v>
      </c>
      <c r="R50" s="9" t="s">
        <v>54</v>
      </c>
      <c r="S50" s="9" t="s">
        <v>54</v>
      </c>
      <c r="T50" s="9"/>
    </row>
    <row r="51" spans="1:31" x14ac:dyDescent="0.25">
      <c r="A51" s="5" t="s">
        <v>21</v>
      </c>
      <c r="B51" s="10">
        <v>42816</v>
      </c>
      <c r="R51" s="9"/>
      <c r="S51" s="9"/>
      <c r="T51" s="11"/>
    </row>
    <row r="52" spans="1:31" x14ac:dyDescent="0.25">
      <c r="A52" s="5" t="s">
        <v>52</v>
      </c>
      <c r="B52" s="10">
        <v>42523</v>
      </c>
      <c r="P52" s="9" t="s">
        <v>54</v>
      </c>
      <c r="U52" s="9" t="s">
        <v>54</v>
      </c>
      <c r="V52" s="9" t="s">
        <v>54</v>
      </c>
      <c r="AE52" s="9" t="s">
        <v>54</v>
      </c>
    </row>
    <row r="227" spans="1:1" x14ac:dyDescent="0.25">
      <c r="A227" s="10"/>
    </row>
  </sheetData>
  <sheetProtection selectLockedCells="1" selectUnlockedCells="1"/>
  <phoneticPr fontId="9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3"/>
  <sheetViews>
    <sheetView workbookViewId="0"/>
  </sheetViews>
  <sheetFormatPr defaultColWidth="8.88671875" defaultRowHeight="14.4" x14ac:dyDescent="0.3"/>
  <cols>
    <col min="1" max="4" width="8.88671875" style="91"/>
    <col min="5" max="5" width="9.5546875" style="91" bestFit="1" customWidth="1"/>
    <col min="6" max="16384" width="8.88671875" style="91"/>
  </cols>
  <sheetData>
    <row r="1" spans="1:5" x14ac:dyDescent="0.3">
      <c r="A1" t="s">
        <v>3</v>
      </c>
      <c r="B1" t="s">
        <v>7</v>
      </c>
      <c r="C1" t="s">
        <v>1526</v>
      </c>
      <c r="E1" s="117">
        <v>43888</v>
      </c>
    </row>
    <row r="2" spans="1:5" x14ac:dyDescent="0.3">
      <c r="A2" t="s">
        <v>1491</v>
      </c>
      <c r="B2" t="s">
        <v>1587</v>
      </c>
      <c r="C2">
        <v>6</v>
      </c>
    </row>
    <row r="3" spans="1:5" x14ac:dyDescent="0.3">
      <c r="A3" t="s">
        <v>125</v>
      </c>
      <c r="B3" t="s">
        <v>355</v>
      </c>
      <c r="C3">
        <v>10</v>
      </c>
    </row>
    <row r="4" spans="1:5" x14ac:dyDescent="0.3">
      <c r="A4" t="s">
        <v>1499</v>
      </c>
      <c r="B4" t="s">
        <v>355</v>
      </c>
      <c r="C4">
        <v>11</v>
      </c>
    </row>
    <row r="5" spans="1:5" x14ac:dyDescent="0.3">
      <c r="A5" t="s">
        <v>1488</v>
      </c>
      <c r="B5" t="s">
        <v>1588</v>
      </c>
      <c r="C5">
        <v>6</v>
      </c>
    </row>
    <row r="6" spans="1:5" x14ac:dyDescent="0.3">
      <c r="A6" t="s">
        <v>1390</v>
      </c>
      <c r="B6" t="s">
        <v>1589</v>
      </c>
      <c r="C6">
        <v>6</v>
      </c>
    </row>
    <row r="7" spans="1:5" x14ac:dyDescent="0.3">
      <c r="A7" t="s">
        <v>134</v>
      </c>
      <c r="B7" t="s">
        <v>355</v>
      </c>
      <c r="C7">
        <v>10</v>
      </c>
    </row>
    <row r="8" spans="1:5" x14ac:dyDescent="0.3">
      <c r="A8" t="s">
        <v>954</v>
      </c>
      <c r="B8" t="s">
        <v>1589</v>
      </c>
      <c r="C8"/>
    </row>
    <row r="9" spans="1:5" x14ac:dyDescent="0.3">
      <c r="A9" t="s">
        <v>71</v>
      </c>
      <c r="B9" t="s">
        <v>355</v>
      </c>
      <c r="C9">
        <v>9</v>
      </c>
    </row>
    <row r="10" spans="1:5" x14ac:dyDescent="0.3">
      <c r="A10" t="s">
        <v>402</v>
      </c>
      <c r="B10" t="s">
        <v>1587</v>
      </c>
      <c r="C10">
        <v>7</v>
      </c>
    </row>
    <row r="11" spans="1:5" x14ac:dyDescent="0.3">
      <c r="A11" t="s">
        <v>435</v>
      </c>
      <c r="B11" t="s">
        <v>355</v>
      </c>
      <c r="C11">
        <v>12</v>
      </c>
    </row>
    <row r="12" spans="1:5" x14ac:dyDescent="0.3">
      <c r="A12" t="s">
        <v>1418</v>
      </c>
      <c r="B12" t="s">
        <v>356</v>
      </c>
      <c r="C12">
        <v>9</v>
      </c>
    </row>
    <row r="13" spans="1:5" x14ac:dyDescent="0.3">
      <c r="A13" t="s">
        <v>150</v>
      </c>
      <c r="B13" t="s">
        <v>354</v>
      </c>
      <c r="C13">
        <v>11</v>
      </c>
    </row>
    <row r="14" spans="1:5" x14ac:dyDescent="0.3">
      <c r="A14" t="s">
        <v>977</v>
      </c>
      <c r="B14" t="s">
        <v>356</v>
      </c>
      <c r="C14">
        <v>9</v>
      </c>
    </row>
    <row r="15" spans="1:5" x14ac:dyDescent="0.3">
      <c r="A15" t="s">
        <v>333</v>
      </c>
      <c r="B15" t="s">
        <v>1588</v>
      </c>
      <c r="C15">
        <v>7</v>
      </c>
    </row>
    <row r="16" spans="1:5" x14ac:dyDescent="0.3">
      <c r="A16" t="s">
        <v>152</v>
      </c>
      <c r="B16" t="s">
        <v>355</v>
      </c>
      <c r="C16">
        <v>11</v>
      </c>
    </row>
    <row r="17" spans="1:3" x14ac:dyDescent="0.3">
      <c r="A17" t="s">
        <v>981</v>
      </c>
      <c r="B17" t="s">
        <v>738</v>
      </c>
      <c r="C17">
        <v>8</v>
      </c>
    </row>
    <row r="18" spans="1:3" x14ac:dyDescent="0.3">
      <c r="A18" t="s">
        <v>984</v>
      </c>
      <c r="B18" t="s">
        <v>354</v>
      </c>
      <c r="C18">
        <v>11</v>
      </c>
    </row>
    <row r="19" spans="1:3" x14ac:dyDescent="0.3">
      <c r="A19" t="s">
        <v>383</v>
      </c>
      <c r="B19" t="s">
        <v>738</v>
      </c>
      <c r="C19">
        <v>7</v>
      </c>
    </row>
    <row r="20" spans="1:3" x14ac:dyDescent="0.3">
      <c r="A20" t="s">
        <v>1380</v>
      </c>
      <c r="B20" t="s">
        <v>1588</v>
      </c>
      <c r="C20">
        <v>6</v>
      </c>
    </row>
    <row r="21" spans="1:3" x14ac:dyDescent="0.3">
      <c r="A21" t="s">
        <v>1378</v>
      </c>
      <c r="B21" t="s">
        <v>1587</v>
      </c>
      <c r="C21">
        <v>8</v>
      </c>
    </row>
    <row r="22" spans="1:3" x14ac:dyDescent="0.3">
      <c r="A22" t="s">
        <v>68</v>
      </c>
      <c r="B22" t="s">
        <v>738</v>
      </c>
      <c r="C22">
        <v>8</v>
      </c>
    </row>
    <row r="23" spans="1:3" x14ac:dyDescent="0.3">
      <c r="A23" t="s">
        <v>1429</v>
      </c>
      <c r="B23" t="s">
        <v>1589</v>
      </c>
      <c r="C23">
        <v>6</v>
      </c>
    </row>
    <row r="24" spans="1:3" x14ac:dyDescent="0.3">
      <c r="A24" t="s">
        <v>1381</v>
      </c>
      <c r="B24" t="s">
        <v>1587</v>
      </c>
      <c r="C24">
        <v>6</v>
      </c>
    </row>
    <row r="25" spans="1:3" x14ac:dyDescent="0.3">
      <c r="A25" t="s">
        <v>88</v>
      </c>
      <c r="B25" t="s">
        <v>354</v>
      </c>
      <c r="C25">
        <v>11</v>
      </c>
    </row>
    <row r="26" spans="1:3" x14ac:dyDescent="0.3">
      <c r="A26" t="s">
        <v>994</v>
      </c>
      <c r="B26" t="s">
        <v>1587</v>
      </c>
      <c r="C26">
        <v>7</v>
      </c>
    </row>
    <row r="27" spans="1:3" x14ac:dyDescent="0.3">
      <c r="A27" t="s">
        <v>175</v>
      </c>
      <c r="B27" t="s">
        <v>355</v>
      </c>
      <c r="C27">
        <v>10</v>
      </c>
    </row>
    <row r="28" spans="1:3" x14ac:dyDescent="0.3">
      <c r="A28" t="s">
        <v>1438</v>
      </c>
      <c r="B28" t="s">
        <v>1587</v>
      </c>
      <c r="C28">
        <v>7</v>
      </c>
    </row>
    <row r="29" spans="1:3" x14ac:dyDescent="0.3">
      <c r="A29" t="s">
        <v>111</v>
      </c>
      <c r="B29" t="s">
        <v>354</v>
      </c>
      <c r="C29">
        <v>9</v>
      </c>
    </row>
    <row r="30" spans="1:3" x14ac:dyDescent="0.3">
      <c r="A30" t="s">
        <v>1370</v>
      </c>
      <c r="B30" t="s">
        <v>1589</v>
      </c>
      <c r="C30">
        <v>6</v>
      </c>
    </row>
    <row r="31" spans="1:3" x14ac:dyDescent="0.3">
      <c r="A31" t="s">
        <v>1365</v>
      </c>
      <c r="B31" t="s">
        <v>1589</v>
      </c>
      <c r="C31">
        <v>6</v>
      </c>
    </row>
    <row r="32" spans="1:3" x14ac:dyDescent="0.3">
      <c r="A32" t="s">
        <v>332</v>
      </c>
      <c r="B32" t="s">
        <v>1588</v>
      </c>
      <c r="C32">
        <v>8</v>
      </c>
    </row>
    <row r="33" spans="1:3" x14ac:dyDescent="0.3">
      <c r="A33" t="s">
        <v>69</v>
      </c>
      <c r="B33" t="s">
        <v>356</v>
      </c>
      <c r="C33">
        <v>10</v>
      </c>
    </row>
    <row r="34" spans="1:3" x14ac:dyDescent="0.3">
      <c r="A34" t="s">
        <v>364</v>
      </c>
      <c r="B34" t="s">
        <v>354</v>
      </c>
      <c r="C34">
        <v>10</v>
      </c>
    </row>
    <row r="35" spans="1:3" x14ac:dyDescent="0.3">
      <c r="A35" t="s">
        <v>1446</v>
      </c>
      <c r="B35" t="s">
        <v>738</v>
      </c>
      <c r="C35">
        <v>8</v>
      </c>
    </row>
    <row r="36" spans="1:3" x14ac:dyDescent="0.3">
      <c r="A36" t="s">
        <v>76</v>
      </c>
      <c r="B36" t="s">
        <v>355</v>
      </c>
      <c r="C36">
        <v>11</v>
      </c>
    </row>
    <row r="37" spans="1:3" x14ac:dyDescent="0.3">
      <c r="A37" t="s">
        <v>1447</v>
      </c>
      <c r="B37" t="s">
        <v>738</v>
      </c>
      <c r="C37">
        <v>8</v>
      </c>
    </row>
    <row r="38" spans="1:3" x14ac:dyDescent="0.3">
      <c r="A38" t="s">
        <v>10</v>
      </c>
      <c r="B38" t="s">
        <v>354</v>
      </c>
      <c r="C38">
        <v>9</v>
      </c>
    </row>
    <row r="39" spans="1:3" x14ac:dyDescent="0.3">
      <c r="A39" t="s">
        <v>106</v>
      </c>
      <c r="B39" t="s">
        <v>355</v>
      </c>
      <c r="C39">
        <v>11</v>
      </c>
    </row>
    <row r="40" spans="1:3" x14ac:dyDescent="0.3">
      <c r="A40" t="s">
        <v>378</v>
      </c>
      <c r="B40" t="s">
        <v>738</v>
      </c>
      <c r="C40">
        <v>7</v>
      </c>
    </row>
    <row r="41" spans="1:3" x14ac:dyDescent="0.3">
      <c r="A41" t="s">
        <v>123</v>
      </c>
      <c r="B41" t="s">
        <v>354</v>
      </c>
      <c r="C41">
        <v>11</v>
      </c>
    </row>
    <row r="42" spans="1:3" x14ac:dyDescent="0.3">
      <c r="A42" t="s">
        <v>110</v>
      </c>
      <c r="B42" t="s">
        <v>356</v>
      </c>
      <c r="C42">
        <v>11</v>
      </c>
    </row>
    <row r="43" spans="1:3" x14ac:dyDescent="0.3">
      <c r="A43" t="s">
        <v>112</v>
      </c>
      <c r="B43" t="s">
        <v>354</v>
      </c>
      <c r="C43">
        <v>10</v>
      </c>
    </row>
    <row r="44" spans="1:3" x14ac:dyDescent="0.3">
      <c r="A44" t="s">
        <v>198</v>
      </c>
      <c r="B44" t="s">
        <v>355</v>
      </c>
      <c r="C44">
        <v>10</v>
      </c>
    </row>
    <row r="45" spans="1:3" x14ac:dyDescent="0.3">
      <c r="A45" t="s">
        <v>67</v>
      </c>
      <c r="B45" t="s">
        <v>1588</v>
      </c>
      <c r="C45">
        <v>8</v>
      </c>
    </row>
    <row r="46" spans="1:3" x14ac:dyDescent="0.3">
      <c r="A46" t="s">
        <v>13</v>
      </c>
      <c r="B46" t="s">
        <v>355</v>
      </c>
      <c r="C46">
        <v>11</v>
      </c>
    </row>
    <row r="47" spans="1:3" x14ac:dyDescent="0.3">
      <c r="A47" t="s">
        <v>251</v>
      </c>
      <c r="B47" t="s">
        <v>356</v>
      </c>
      <c r="C47">
        <v>12</v>
      </c>
    </row>
    <row r="48" spans="1:3" x14ac:dyDescent="0.3">
      <c r="A48" t="s">
        <v>365</v>
      </c>
      <c r="B48" t="s">
        <v>354</v>
      </c>
      <c r="C48">
        <v>11</v>
      </c>
    </row>
    <row r="49" spans="1:3" x14ac:dyDescent="0.3">
      <c r="A49" t="s">
        <v>595</v>
      </c>
      <c r="B49" t="s">
        <v>1589</v>
      </c>
      <c r="C49">
        <v>8</v>
      </c>
    </row>
    <row r="50" spans="1:3" x14ac:dyDescent="0.3">
      <c r="A50" t="s">
        <v>1525</v>
      </c>
      <c r="B50" t="s">
        <v>1587</v>
      </c>
      <c r="C50">
        <v>6</v>
      </c>
    </row>
    <row r="51" spans="1:3" x14ac:dyDescent="0.3">
      <c r="A51" t="s">
        <v>34</v>
      </c>
      <c r="B51" t="s">
        <v>354</v>
      </c>
      <c r="C51">
        <v>10</v>
      </c>
    </row>
    <row r="52" spans="1:3" x14ac:dyDescent="0.3">
      <c r="A52" t="s">
        <v>1457</v>
      </c>
      <c r="B52" t="s">
        <v>1588</v>
      </c>
      <c r="C52">
        <v>6</v>
      </c>
    </row>
    <row r="53" spans="1:3" x14ac:dyDescent="0.3">
      <c r="A53" t="s">
        <v>1500</v>
      </c>
      <c r="B53" t="s">
        <v>1588</v>
      </c>
      <c r="C53">
        <v>7</v>
      </c>
    </row>
    <row r="54" spans="1:3" x14ac:dyDescent="0.3">
      <c r="A54" t="s">
        <v>618</v>
      </c>
      <c r="B54" t="s">
        <v>356</v>
      </c>
      <c r="C54">
        <v>9</v>
      </c>
    </row>
    <row r="55" spans="1:3" x14ac:dyDescent="0.3">
      <c r="A55" t="s">
        <v>77</v>
      </c>
      <c r="B55" t="s">
        <v>356</v>
      </c>
      <c r="C55">
        <v>12</v>
      </c>
    </row>
    <row r="56" spans="1:3" x14ac:dyDescent="0.3">
      <c r="A56" t="s">
        <v>1590</v>
      </c>
      <c r="B56" t="s">
        <v>1587</v>
      </c>
      <c r="C56">
        <v>7</v>
      </c>
    </row>
    <row r="57" spans="1:3" x14ac:dyDescent="0.3">
      <c r="A57" t="s">
        <v>11</v>
      </c>
      <c r="B57" t="s">
        <v>356</v>
      </c>
      <c r="C57">
        <v>10</v>
      </c>
    </row>
    <row r="58" spans="1:3" x14ac:dyDescent="0.3">
      <c r="A58" t="s">
        <v>1464</v>
      </c>
      <c r="B58" t="s">
        <v>1588</v>
      </c>
      <c r="C58">
        <v>6</v>
      </c>
    </row>
    <row r="59" spans="1:3" x14ac:dyDescent="0.3">
      <c r="A59" t="s">
        <v>74</v>
      </c>
      <c r="B59" t="s">
        <v>354</v>
      </c>
      <c r="C59">
        <v>11</v>
      </c>
    </row>
    <row r="60" spans="1:3" x14ac:dyDescent="0.3">
      <c r="A60" t="s">
        <v>1468</v>
      </c>
      <c r="B60" t="s">
        <v>1589</v>
      </c>
      <c r="C60">
        <v>6</v>
      </c>
    </row>
    <row r="61" spans="1:3" x14ac:dyDescent="0.3">
      <c r="A61" s="26" t="s">
        <v>379</v>
      </c>
      <c r="B61" t="s">
        <v>1587</v>
      </c>
      <c r="C61">
        <v>7</v>
      </c>
    </row>
    <row r="62" spans="1:3" x14ac:dyDescent="0.3">
      <c r="A62" t="s">
        <v>1382</v>
      </c>
      <c r="B62" t="s">
        <v>355</v>
      </c>
      <c r="C62">
        <v>9</v>
      </c>
    </row>
    <row r="63" spans="1:3" x14ac:dyDescent="0.3">
      <c r="A63" t="s">
        <v>118</v>
      </c>
      <c r="B63" t="s">
        <v>354</v>
      </c>
      <c r="C63">
        <v>11</v>
      </c>
    </row>
    <row r="64" spans="1:3" x14ac:dyDescent="0.3">
      <c r="A64" t="s">
        <v>82</v>
      </c>
      <c r="B64" t="s">
        <v>354</v>
      </c>
      <c r="C64">
        <v>11</v>
      </c>
    </row>
    <row r="65" spans="1:3" x14ac:dyDescent="0.3">
      <c r="A65" t="s">
        <v>416</v>
      </c>
      <c r="B65" t="s">
        <v>354</v>
      </c>
      <c r="C65">
        <v>9</v>
      </c>
    </row>
    <row r="66" spans="1:3" x14ac:dyDescent="0.3">
      <c r="A66" t="s">
        <v>109</v>
      </c>
      <c r="B66" t="s">
        <v>738</v>
      </c>
      <c r="C66">
        <v>8</v>
      </c>
    </row>
    <row r="67" spans="1:3" x14ac:dyDescent="0.3">
      <c r="A67" t="s">
        <v>417</v>
      </c>
      <c r="B67" t="s">
        <v>354</v>
      </c>
      <c r="C67">
        <v>12</v>
      </c>
    </row>
    <row r="68" spans="1:3" x14ac:dyDescent="0.3">
      <c r="A68" t="s">
        <v>664</v>
      </c>
      <c r="B68" t="s">
        <v>356</v>
      </c>
      <c r="C68">
        <v>9</v>
      </c>
    </row>
    <row r="69" spans="1:3" x14ac:dyDescent="0.3">
      <c r="A69" t="s">
        <v>343</v>
      </c>
      <c r="B69" t="s">
        <v>1589</v>
      </c>
      <c r="C69">
        <v>7</v>
      </c>
    </row>
    <row r="70" spans="1:3" x14ac:dyDescent="0.3">
      <c r="A70" t="s">
        <v>347</v>
      </c>
      <c r="B70" t="s">
        <v>1588</v>
      </c>
      <c r="C70">
        <v>7</v>
      </c>
    </row>
    <row r="71" spans="1:3" x14ac:dyDescent="0.3">
      <c r="A71" t="s">
        <v>363</v>
      </c>
      <c r="B71" t="s">
        <v>1589</v>
      </c>
      <c r="C71">
        <v>8</v>
      </c>
    </row>
    <row r="72" spans="1:3" x14ac:dyDescent="0.3">
      <c r="A72" t="s">
        <v>381</v>
      </c>
      <c r="B72" t="s">
        <v>1589</v>
      </c>
      <c r="C72">
        <v>7</v>
      </c>
    </row>
    <row r="73" spans="1:3" x14ac:dyDescent="0.3">
      <c r="A73" t="s">
        <v>705</v>
      </c>
      <c r="B73" t="s">
        <v>1495</v>
      </c>
      <c r="C73">
        <v>12</v>
      </c>
    </row>
    <row r="74" spans="1:3" x14ac:dyDescent="0.3">
      <c r="A74" t="s">
        <v>369</v>
      </c>
      <c r="B74" t="s">
        <v>354</v>
      </c>
      <c r="C74">
        <v>10</v>
      </c>
    </row>
    <row r="75" spans="1:3" x14ac:dyDescent="0.3">
      <c r="A75" t="s">
        <v>80</v>
      </c>
      <c r="B75" t="s">
        <v>738</v>
      </c>
      <c r="C75">
        <v>8</v>
      </c>
    </row>
    <row r="76" spans="1:3" x14ac:dyDescent="0.3">
      <c r="A76" t="s">
        <v>1481</v>
      </c>
      <c r="B76" t="s">
        <v>354</v>
      </c>
      <c r="C76">
        <v>10</v>
      </c>
    </row>
    <row r="77" spans="1:3" x14ac:dyDescent="0.3">
      <c r="A77" t="s">
        <v>119</v>
      </c>
      <c r="B77" t="s">
        <v>355</v>
      </c>
      <c r="C77">
        <v>10</v>
      </c>
    </row>
    <row r="78" spans="1:3" x14ac:dyDescent="0.3">
      <c r="A78" t="s">
        <v>248</v>
      </c>
      <c r="B78" t="s">
        <v>1587</v>
      </c>
      <c r="C78">
        <v>8</v>
      </c>
    </row>
    <row r="79" spans="1:3" x14ac:dyDescent="0.3">
      <c r="A79" s="91" t="s">
        <v>118</v>
      </c>
      <c r="B79" s="91">
        <v>11</v>
      </c>
      <c r="C79" s="91" t="s">
        <v>356</v>
      </c>
    </row>
    <row r="80" spans="1:3" x14ac:dyDescent="0.3">
      <c r="A80" s="91" t="s">
        <v>81</v>
      </c>
      <c r="B80" s="91">
        <v>12</v>
      </c>
      <c r="C80" s="91" t="s">
        <v>1495</v>
      </c>
    </row>
    <row r="81" spans="1:3" x14ac:dyDescent="0.3">
      <c r="A81" s="91" t="s">
        <v>82</v>
      </c>
      <c r="B81" s="91">
        <v>11</v>
      </c>
      <c r="C81" s="91" t="s">
        <v>355</v>
      </c>
    </row>
    <row r="82" spans="1:3" x14ac:dyDescent="0.3">
      <c r="A82" s="91" t="s">
        <v>655</v>
      </c>
      <c r="B82" s="91">
        <v>12</v>
      </c>
      <c r="C82" s="91" t="s">
        <v>1495</v>
      </c>
    </row>
    <row r="83" spans="1:3" x14ac:dyDescent="0.3">
      <c r="A83" s="91" t="s">
        <v>416</v>
      </c>
      <c r="B83" s="91">
        <v>9</v>
      </c>
      <c r="C83" s="91" t="s">
        <v>354</v>
      </c>
    </row>
    <row r="84" spans="1:3" x14ac:dyDescent="0.3">
      <c r="A84" s="91" t="s">
        <v>109</v>
      </c>
      <c r="B84" s="91">
        <v>8</v>
      </c>
      <c r="C84" s="91" t="s">
        <v>738</v>
      </c>
    </row>
    <row r="85" spans="1:3" x14ac:dyDescent="0.3">
      <c r="A85" s="91" t="s">
        <v>417</v>
      </c>
      <c r="B85" s="91">
        <v>12</v>
      </c>
      <c r="C85" s="91" t="s">
        <v>354</v>
      </c>
    </row>
    <row r="86" spans="1:3" x14ac:dyDescent="0.3">
      <c r="A86" s="91" t="s">
        <v>100</v>
      </c>
      <c r="B86" s="91">
        <v>12</v>
      </c>
      <c r="C86" s="91" t="s">
        <v>1495</v>
      </c>
    </row>
    <row r="87" spans="1:3" x14ac:dyDescent="0.3">
      <c r="A87" s="91" t="s">
        <v>664</v>
      </c>
      <c r="B87" s="91">
        <v>9</v>
      </c>
      <c r="C87" s="91" t="s">
        <v>354</v>
      </c>
    </row>
    <row r="88" spans="1:3" x14ac:dyDescent="0.3">
      <c r="A88" s="91" t="s">
        <v>1388</v>
      </c>
      <c r="B88" s="91">
        <v>7</v>
      </c>
      <c r="C88" s="91" t="s">
        <v>1368</v>
      </c>
    </row>
    <row r="89" spans="1:3" x14ac:dyDescent="0.3">
      <c r="A89" s="91" t="s">
        <v>343</v>
      </c>
      <c r="B89" s="91">
        <v>7</v>
      </c>
      <c r="C89" s="91" t="s">
        <v>1368</v>
      </c>
    </row>
    <row r="90" spans="1:3" x14ac:dyDescent="0.3">
      <c r="A90" s="91" t="s">
        <v>238</v>
      </c>
      <c r="B90" s="91">
        <v>12</v>
      </c>
      <c r="C90" s="91" t="s">
        <v>1495</v>
      </c>
    </row>
    <row r="91" spans="1:3" x14ac:dyDescent="0.3">
      <c r="A91" s="91" t="s">
        <v>347</v>
      </c>
      <c r="B91" s="91">
        <v>7</v>
      </c>
      <c r="C91" s="91" t="s">
        <v>1368</v>
      </c>
    </row>
    <row r="92" spans="1:3" x14ac:dyDescent="0.3">
      <c r="A92" s="91" t="s">
        <v>363</v>
      </c>
      <c r="B92" s="91">
        <v>8</v>
      </c>
      <c r="C92" s="91" t="s">
        <v>1366</v>
      </c>
    </row>
    <row r="93" spans="1:3" x14ac:dyDescent="0.3">
      <c r="A93" s="91" t="s">
        <v>685</v>
      </c>
      <c r="B93" s="91">
        <v>11</v>
      </c>
      <c r="C93" s="91" t="s">
        <v>367</v>
      </c>
    </row>
    <row r="94" spans="1:3" x14ac:dyDescent="0.3">
      <c r="A94" s="91" t="s">
        <v>116</v>
      </c>
      <c r="B94" s="91">
        <v>12</v>
      </c>
      <c r="C94" s="91" t="s">
        <v>1495</v>
      </c>
    </row>
    <row r="95" spans="1:3" x14ac:dyDescent="0.3">
      <c r="A95" s="91" t="s">
        <v>381</v>
      </c>
      <c r="B95" s="91">
        <v>7</v>
      </c>
      <c r="C95" s="91" t="s">
        <v>1366</v>
      </c>
    </row>
    <row r="96" spans="1:3" x14ac:dyDescent="0.3">
      <c r="A96" s="91" t="s">
        <v>705</v>
      </c>
      <c r="B96" s="91">
        <v>12</v>
      </c>
      <c r="C96" s="91" t="s">
        <v>1495</v>
      </c>
    </row>
    <row r="97" spans="1:3" x14ac:dyDescent="0.3">
      <c r="A97" s="91" t="s">
        <v>369</v>
      </c>
      <c r="B97" s="91">
        <v>10</v>
      </c>
      <c r="C97" s="91" t="s">
        <v>354</v>
      </c>
    </row>
    <row r="98" spans="1:3" x14ac:dyDescent="0.3">
      <c r="A98" s="91" t="s">
        <v>80</v>
      </c>
      <c r="B98" s="91">
        <v>8</v>
      </c>
      <c r="C98" s="91" t="s">
        <v>738</v>
      </c>
    </row>
    <row r="99" spans="1:3" x14ac:dyDescent="0.3">
      <c r="A99" s="91" t="s">
        <v>115</v>
      </c>
      <c r="B99" s="91">
        <v>12</v>
      </c>
      <c r="C99" s="91" t="s">
        <v>1495</v>
      </c>
    </row>
    <row r="100" spans="1:3" x14ac:dyDescent="0.3">
      <c r="A100" s="91" t="s">
        <v>246</v>
      </c>
      <c r="B100" s="91">
        <v>11</v>
      </c>
      <c r="C100" s="91" t="s">
        <v>356</v>
      </c>
    </row>
    <row r="101" spans="1:3" x14ac:dyDescent="0.3">
      <c r="A101" s="91" t="s">
        <v>1481</v>
      </c>
      <c r="B101" s="91">
        <v>10</v>
      </c>
      <c r="C101" s="91" t="s">
        <v>355</v>
      </c>
    </row>
    <row r="102" spans="1:3" x14ac:dyDescent="0.3">
      <c r="A102" s="91" t="s">
        <v>119</v>
      </c>
      <c r="B102" s="91">
        <v>10</v>
      </c>
      <c r="C102" s="91" t="s">
        <v>355</v>
      </c>
    </row>
    <row r="103" spans="1:3" x14ac:dyDescent="0.3">
      <c r="A103" s="91" t="s">
        <v>248</v>
      </c>
      <c r="B103" s="91">
        <v>8</v>
      </c>
      <c r="C103" s="91" t="s">
        <v>1366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02"/>
  <sheetViews>
    <sheetView workbookViewId="0"/>
  </sheetViews>
  <sheetFormatPr defaultRowHeight="13.2" x14ac:dyDescent="0.25"/>
  <sheetData>
    <row r="1" spans="1:8" x14ac:dyDescent="0.25">
      <c r="A1" t="s">
        <v>3</v>
      </c>
      <c r="B1" t="s">
        <v>1</v>
      </c>
      <c r="C1" t="s">
        <v>1396</v>
      </c>
      <c r="D1" t="s">
        <v>1409</v>
      </c>
      <c r="E1" t="s">
        <v>1410</v>
      </c>
      <c r="F1" t="s">
        <v>1410</v>
      </c>
      <c r="G1" t="s">
        <v>1410</v>
      </c>
      <c r="H1" t="s">
        <v>7</v>
      </c>
    </row>
    <row r="2" spans="1:8" x14ac:dyDescent="0.25">
      <c r="A2" t="s">
        <v>125</v>
      </c>
      <c r="C2" t="s">
        <v>880</v>
      </c>
      <c r="D2" t="s">
        <v>376</v>
      </c>
      <c r="E2" t="s">
        <v>425</v>
      </c>
      <c r="F2" t="s">
        <v>1411</v>
      </c>
      <c r="H2" t="s">
        <v>354</v>
      </c>
    </row>
    <row r="3" spans="1:8" x14ac:dyDescent="0.25">
      <c r="A3" t="s">
        <v>134</v>
      </c>
      <c r="C3" t="s">
        <v>1412</v>
      </c>
      <c r="D3" t="s">
        <v>1391</v>
      </c>
      <c r="E3" t="s">
        <v>427</v>
      </c>
      <c r="F3" t="s">
        <v>1413</v>
      </c>
      <c r="H3" t="s">
        <v>354</v>
      </c>
    </row>
    <row r="4" spans="1:8" x14ac:dyDescent="0.25">
      <c r="A4" t="s">
        <v>954</v>
      </c>
      <c r="H4" t="s">
        <v>1368</v>
      </c>
    </row>
    <row r="5" spans="1:8" x14ac:dyDescent="0.25">
      <c r="A5" t="s">
        <v>90</v>
      </c>
      <c r="B5" t="s">
        <v>736</v>
      </c>
      <c r="C5" t="s">
        <v>1412</v>
      </c>
      <c r="D5" t="s">
        <v>1391</v>
      </c>
      <c r="E5" t="s">
        <v>427</v>
      </c>
      <c r="F5" t="s">
        <v>1413</v>
      </c>
      <c r="H5" t="s">
        <v>356</v>
      </c>
    </row>
    <row r="6" spans="1:8" x14ac:dyDescent="0.25">
      <c r="A6" t="s">
        <v>71</v>
      </c>
      <c r="C6" t="s">
        <v>1412</v>
      </c>
      <c r="D6" t="s">
        <v>1391</v>
      </c>
      <c r="E6" t="s">
        <v>427</v>
      </c>
      <c r="F6" t="s">
        <v>1413</v>
      </c>
      <c r="H6" t="s">
        <v>738</v>
      </c>
    </row>
    <row r="7" spans="1:8" x14ac:dyDescent="0.25">
      <c r="A7" t="s">
        <v>402</v>
      </c>
      <c r="C7" t="s">
        <v>339</v>
      </c>
      <c r="E7" t="s">
        <v>338</v>
      </c>
      <c r="F7" t="s">
        <v>1414</v>
      </c>
      <c r="H7" t="s">
        <v>1368</v>
      </c>
    </row>
    <row r="8" spans="1:8" x14ac:dyDescent="0.25">
      <c r="A8" t="s">
        <v>435</v>
      </c>
      <c r="C8" t="s">
        <v>1415</v>
      </c>
      <c r="E8" t="s">
        <v>436</v>
      </c>
      <c r="F8" t="s">
        <v>1413</v>
      </c>
      <c r="H8" t="s">
        <v>355</v>
      </c>
    </row>
    <row r="9" spans="1:8" x14ac:dyDescent="0.25">
      <c r="A9" t="s">
        <v>95</v>
      </c>
      <c r="C9" t="s">
        <v>1416</v>
      </c>
      <c r="E9" t="s">
        <v>441</v>
      </c>
      <c r="F9" t="s">
        <v>1417</v>
      </c>
      <c r="H9" t="s">
        <v>354</v>
      </c>
    </row>
    <row r="10" spans="1:8" x14ac:dyDescent="0.25">
      <c r="A10" t="s">
        <v>1418</v>
      </c>
      <c r="C10" t="s">
        <v>1352</v>
      </c>
      <c r="D10" t="s">
        <v>1392</v>
      </c>
      <c r="E10" t="s">
        <v>443</v>
      </c>
      <c r="F10" t="s">
        <v>1419</v>
      </c>
      <c r="H10" t="s">
        <v>738</v>
      </c>
    </row>
    <row r="11" spans="1:8" x14ac:dyDescent="0.25">
      <c r="A11" t="s">
        <v>403</v>
      </c>
      <c r="D11" t="s">
        <v>1313</v>
      </c>
      <c r="E11" t="s">
        <v>746</v>
      </c>
      <c r="F11" t="s">
        <v>1420</v>
      </c>
      <c r="H11" t="s">
        <v>367</v>
      </c>
    </row>
    <row r="12" spans="1:8" x14ac:dyDescent="0.25">
      <c r="A12" t="s">
        <v>150</v>
      </c>
      <c r="C12" t="s">
        <v>884</v>
      </c>
      <c r="D12" t="s">
        <v>1310</v>
      </c>
      <c r="E12" t="s">
        <v>335</v>
      </c>
      <c r="F12" t="s">
        <v>1420</v>
      </c>
      <c r="H12" t="s">
        <v>354</v>
      </c>
    </row>
    <row r="13" spans="1:8" x14ac:dyDescent="0.25">
      <c r="A13" t="s">
        <v>977</v>
      </c>
      <c r="C13" t="s">
        <v>1421</v>
      </c>
      <c r="E13" t="s">
        <v>454</v>
      </c>
      <c r="F13" t="s">
        <v>1420</v>
      </c>
      <c r="H13" t="s">
        <v>738</v>
      </c>
    </row>
    <row r="14" spans="1:8" x14ac:dyDescent="0.25">
      <c r="A14" t="s">
        <v>333</v>
      </c>
      <c r="C14" t="s">
        <v>1393</v>
      </c>
      <c r="D14" t="s">
        <v>1393</v>
      </c>
      <c r="E14" t="s">
        <v>346</v>
      </c>
      <c r="F14" t="s">
        <v>1422</v>
      </c>
      <c r="H14" t="s">
        <v>1366</v>
      </c>
    </row>
    <row r="15" spans="1:8" x14ac:dyDescent="0.25">
      <c r="A15" t="s">
        <v>152</v>
      </c>
      <c r="C15" t="s">
        <v>1393</v>
      </c>
      <c r="D15" t="s">
        <v>1393</v>
      </c>
      <c r="E15" t="s">
        <v>346</v>
      </c>
      <c r="F15" t="s">
        <v>1422</v>
      </c>
      <c r="H15" t="s">
        <v>367</v>
      </c>
    </row>
    <row r="16" spans="1:8" x14ac:dyDescent="0.25">
      <c r="A16" t="s">
        <v>981</v>
      </c>
      <c r="B16" t="s">
        <v>375</v>
      </c>
      <c r="D16" t="s">
        <v>1371</v>
      </c>
      <c r="E16" t="s">
        <v>465</v>
      </c>
      <c r="F16" t="s">
        <v>1423</v>
      </c>
      <c r="H16" t="s">
        <v>1366</v>
      </c>
    </row>
    <row r="17" spans="1:8" x14ac:dyDescent="0.25">
      <c r="A17" t="s">
        <v>984</v>
      </c>
      <c r="C17" t="s">
        <v>1369</v>
      </c>
      <c r="D17" t="s">
        <v>1394</v>
      </c>
      <c r="E17" t="s">
        <v>387</v>
      </c>
      <c r="F17" t="s">
        <v>1423</v>
      </c>
      <c r="H17" t="s">
        <v>354</v>
      </c>
    </row>
    <row r="18" spans="1:8" x14ac:dyDescent="0.25">
      <c r="A18" t="s">
        <v>383</v>
      </c>
      <c r="D18" t="s">
        <v>1351</v>
      </c>
      <c r="E18" t="s">
        <v>390</v>
      </c>
      <c r="F18" t="s">
        <v>1420</v>
      </c>
      <c r="H18" t="s">
        <v>1367</v>
      </c>
    </row>
    <row r="19" spans="1:8" x14ac:dyDescent="0.25">
      <c r="A19" t="s">
        <v>1380</v>
      </c>
      <c r="C19" t="s">
        <v>1351</v>
      </c>
      <c r="E19" t="s">
        <v>1424</v>
      </c>
      <c r="F19" t="s">
        <v>1420</v>
      </c>
      <c r="H19" t="s">
        <v>1372</v>
      </c>
    </row>
    <row r="20" spans="1:8" x14ac:dyDescent="0.25">
      <c r="A20" t="s">
        <v>368</v>
      </c>
      <c r="C20" t="s">
        <v>374</v>
      </c>
      <c r="E20" t="s">
        <v>373</v>
      </c>
      <c r="F20" t="s">
        <v>1425</v>
      </c>
      <c r="H20" t="s">
        <v>1368</v>
      </c>
    </row>
    <row r="21" spans="1:8" x14ac:dyDescent="0.25">
      <c r="A21" t="s">
        <v>1378</v>
      </c>
      <c r="C21" t="s">
        <v>1376</v>
      </c>
      <c r="E21" s="26" t="s">
        <v>1426</v>
      </c>
      <c r="F21" t="s">
        <v>1419</v>
      </c>
      <c r="H21" t="s">
        <v>400</v>
      </c>
    </row>
    <row r="22" spans="1:8" x14ac:dyDescent="0.25">
      <c r="A22" t="s">
        <v>68</v>
      </c>
      <c r="C22" t="s">
        <v>1427</v>
      </c>
      <c r="D22" t="s">
        <v>1395</v>
      </c>
      <c r="E22" t="s">
        <v>337</v>
      </c>
      <c r="F22" t="s">
        <v>1428</v>
      </c>
      <c r="H22" t="s">
        <v>1367</v>
      </c>
    </row>
    <row r="23" spans="1:8" x14ac:dyDescent="0.25">
      <c r="A23" t="s">
        <v>1429</v>
      </c>
      <c r="C23" t="s">
        <v>1430</v>
      </c>
      <c r="E23" t="s">
        <v>1431</v>
      </c>
      <c r="F23" t="s">
        <v>1425</v>
      </c>
      <c r="H23" t="s">
        <v>1372</v>
      </c>
    </row>
    <row r="24" spans="1:8" x14ac:dyDescent="0.25">
      <c r="A24" t="s">
        <v>1381</v>
      </c>
      <c r="C24" t="s">
        <v>1432</v>
      </c>
      <c r="E24" t="s">
        <v>1433</v>
      </c>
      <c r="F24" t="s">
        <v>1434</v>
      </c>
      <c r="H24" t="s">
        <v>400</v>
      </c>
    </row>
    <row r="25" spans="1:8" x14ac:dyDescent="0.25">
      <c r="A25" t="s">
        <v>88</v>
      </c>
      <c r="C25" t="s">
        <v>894</v>
      </c>
      <c r="E25" t="s">
        <v>483</v>
      </c>
      <c r="F25" t="s">
        <v>1434</v>
      </c>
      <c r="H25" t="s">
        <v>355</v>
      </c>
    </row>
    <row r="26" spans="1:8" x14ac:dyDescent="0.25">
      <c r="A26" t="s">
        <v>994</v>
      </c>
      <c r="C26" t="s">
        <v>894</v>
      </c>
      <c r="E26" t="s">
        <v>483</v>
      </c>
      <c r="F26" t="s">
        <v>1434</v>
      </c>
      <c r="H26" t="s">
        <v>1367</v>
      </c>
    </row>
    <row r="27" spans="1:8" x14ac:dyDescent="0.25">
      <c r="A27" t="s">
        <v>120</v>
      </c>
      <c r="B27" t="s">
        <v>766</v>
      </c>
      <c r="C27" t="s">
        <v>1435</v>
      </c>
      <c r="D27" t="s">
        <v>1364</v>
      </c>
      <c r="E27" t="s">
        <v>487</v>
      </c>
      <c r="F27" t="s">
        <v>1420</v>
      </c>
      <c r="H27" t="s">
        <v>356</v>
      </c>
    </row>
    <row r="28" spans="1:8" x14ac:dyDescent="0.25">
      <c r="A28" t="s">
        <v>12</v>
      </c>
      <c r="C28" t="s">
        <v>1397</v>
      </c>
      <c r="D28" t="s">
        <v>1397</v>
      </c>
      <c r="E28" t="s">
        <v>495</v>
      </c>
      <c r="F28" t="s">
        <v>1420</v>
      </c>
      <c r="H28" t="s">
        <v>737</v>
      </c>
    </row>
    <row r="29" spans="1:8" x14ac:dyDescent="0.25">
      <c r="A29" t="s">
        <v>175</v>
      </c>
      <c r="D29" t="s">
        <v>1398</v>
      </c>
      <c r="E29" t="s">
        <v>502</v>
      </c>
      <c r="F29" t="s">
        <v>1436</v>
      </c>
      <c r="H29" t="s">
        <v>356</v>
      </c>
    </row>
    <row r="30" spans="1:8" x14ac:dyDescent="0.25">
      <c r="A30" t="s">
        <v>55</v>
      </c>
      <c r="C30" t="s">
        <v>1437</v>
      </c>
      <c r="D30" t="s">
        <v>1399</v>
      </c>
      <c r="E30" t="s">
        <v>505</v>
      </c>
      <c r="F30" t="s">
        <v>1420</v>
      </c>
      <c r="H30" t="s">
        <v>737</v>
      </c>
    </row>
    <row r="31" spans="1:8" x14ac:dyDescent="0.25">
      <c r="A31" t="s">
        <v>1438</v>
      </c>
      <c r="C31" t="s">
        <v>898</v>
      </c>
      <c r="E31" t="s">
        <v>407</v>
      </c>
      <c r="F31" t="s">
        <v>1439</v>
      </c>
      <c r="H31" t="s">
        <v>1366</v>
      </c>
    </row>
    <row r="32" spans="1:8" x14ac:dyDescent="0.25">
      <c r="A32" t="s">
        <v>111</v>
      </c>
      <c r="C32" t="s">
        <v>898</v>
      </c>
      <c r="E32" t="s">
        <v>407</v>
      </c>
      <c r="F32" t="s">
        <v>1439</v>
      </c>
      <c r="H32" t="s">
        <v>738</v>
      </c>
    </row>
    <row r="33" spans="1:8" x14ac:dyDescent="0.25">
      <c r="A33" t="s">
        <v>1370</v>
      </c>
      <c r="C33" t="s">
        <v>1362</v>
      </c>
      <c r="E33" s="26" t="s">
        <v>1440</v>
      </c>
      <c r="F33" t="s">
        <v>1441</v>
      </c>
      <c r="H33" t="s">
        <v>400</v>
      </c>
    </row>
    <row r="34" spans="1:8" x14ac:dyDescent="0.25">
      <c r="A34" t="s">
        <v>25</v>
      </c>
      <c r="B34" t="s">
        <v>776</v>
      </c>
      <c r="C34" t="s">
        <v>1442</v>
      </c>
      <c r="D34" t="s">
        <v>1400</v>
      </c>
      <c r="E34" t="s">
        <v>511</v>
      </c>
      <c r="F34" t="s">
        <v>1417</v>
      </c>
      <c r="H34" t="s">
        <v>737</v>
      </c>
    </row>
    <row r="35" spans="1:8" x14ac:dyDescent="0.25">
      <c r="A35" t="s">
        <v>1365</v>
      </c>
      <c r="C35" t="s">
        <v>1350</v>
      </c>
      <c r="E35" t="s">
        <v>1361</v>
      </c>
      <c r="F35" t="s">
        <v>1420</v>
      </c>
      <c r="H35" t="s">
        <v>1372</v>
      </c>
    </row>
    <row r="36" spans="1:8" x14ac:dyDescent="0.25">
      <c r="A36" t="s">
        <v>1443</v>
      </c>
      <c r="C36" t="s">
        <v>1350</v>
      </c>
      <c r="E36" t="s">
        <v>777</v>
      </c>
      <c r="F36" t="s">
        <v>1420</v>
      </c>
      <c r="H36" t="s">
        <v>1367</v>
      </c>
    </row>
    <row r="37" spans="1:8" x14ac:dyDescent="0.25">
      <c r="A37" t="s">
        <v>332</v>
      </c>
      <c r="C37" t="s">
        <v>352</v>
      </c>
      <c r="E37" t="s">
        <v>351</v>
      </c>
      <c r="F37" t="s">
        <v>1420</v>
      </c>
      <c r="H37" t="s">
        <v>1367</v>
      </c>
    </row>
    <row r="38" spans="1:8" x14ac:dyDescent="0.25">
      <c r="A38" t="s">
        <v>69</v>
      </c>
      <c r="C38" t="s">
        <v>388</v>
      </c>
      <c r="E38" t="s">
        <v>520</v>
      </c>
      <c r="F38" t="s">
        <v>1428</v>
      </c>
      <c r="H38" t="s">
        <v>356</v>
      </c>
    </row>
    <row r="39" spans="1:8" x14ac:dyDescent="0.25">
      <c r="A39" t="s">
        <v>1444</v>
      </c>
      <c r="C39" t="s">
        <v>1445</v>
      </c>
      <c r="E39" t="s">
        <v>782</v>
      </c>
      <c r="F39" t="s">
        <v>1413</v>
      </c>
      <c r="H39" t="s">
        <v>355</v>
      </c>
    </row>
    <row r="40" spans="1:8" x14ac:dyDescent="0.25">
      <c r="A40" t="s">
        <v>1446</v>
      </c>
      <c r="C40" t="s">
        <v>901</v>
      </c>
      <c r="E40" t="s">
        <v>523</v>
      </c>
      <c r="F40" t="s">
        <v>1417</v>
      </c>
      <c r="H40" t="s">
        <v>1368</v>
      </c>
    </row>
    <row r="41" spans="1:8" x14ac:dyDescent="0.25">
      <c r="A41" t="s">
        <v>76</v>
      </c>
      <c r="C41" t="s">
        <v>902</v>
      </c>
      <c r="E41" t="s">
        <v>526</v>
      </c>
      <c r="F41" t="s">
        <v>1436</v>
      </c>
      <c r="H41" t="s">
        <v>354</v>
      </c>
    </row>
    <row r="42" spans="1:8" x14ac:dyDescent="0.25">
      <c r="A42" t="s">
        <v>1447</v>
      </c>
      <c r="C42" t="s">
        <v>905</v>
      </c>
      <c r="E42" t="s">
        <v>532</v>
      </c>
      <c r="F42" t="s">
        <v>1419</v>
      </c>
      <c r="H42" t="s">
        <v>1367</v>
      </c>
    </row>
    <row r="43" spans="1:8" x14ac:dyDescent="0.25">
      <c r="A43" t="s">
        <v>10</v>
      </c>
      <c r="C43" t="s">
        <v>371</v>
      </c>
      <c r="E43" t="s">
        <v>540</v>
      </c>
      <c r="F43" t="s">
        <v>1417</v>
      </c>
      <c r="H43" t="s">
        <v>738</v>
      </c>
    </row>
    <row r="44" spans="1:8" x14ac:dyDescent="0.25">
      <c r="A44" t="s">
        <v>1022</v>
      </c>
      <c r="C44" t="s">
        <v>1360</v>
      </c>
      <c r="E44" t="s">
        <v>546</v>
      </c>
      <c r="F44" t="s">
        <v>1428</v>
      </c>
      <c r="H44" t="s">
        <v>354</v>
      </c>
    </row>
    <row r="45" spans="1:8" x14ac:dyDescent="0.25">
      <c r="A45" t="s">
        <v>107</v>
      </c>
      <c r="B45" t="s">
        <v>794</v>
      </c>
      <c r="C45" t="s">
        <v>345</v>
      </c>
      <c r="D45" t="s">
        <v>1448</v>
      </c>
      <c r="E45" t="s">
        <v>552</v>
      </c>
      <c r="F45" t="s">
        <v>1449</v>
      </c>
      <c r="H45" t="s">
        <v>737</v>
      </c>
    </row>
    <row r="46" spans="1:8" x14ac:dyDescent="0.25">
      <c r="A46" t="s">
        <v>106</v>
      </c>
      <c r="C46" t="s">
        <v>345</v>
      </c>
      <c r="D46" t="s">
        <v>1448</v>
      </c>
      <c r="E46" t="s">
        <v>552</v>
      </c>
      <c r="F46" t="s">
        <v>1449</v>
      </c>
      <c r="H46" t="s">
        <v>355</v>
      </c>
    </row>
    <row r="47" spans="1:8" x14ac:dyDescent="0.25">
      <c r="A47" t="s">
        <v>378</v>
      </c>
      <c r="C47" t="s">
        <v>909</v>
      </c>
      <c r="E47" t="s">
        <v>410</v>
      </c>
      <c r="F47" t="s">
        <v>1423</v>
      </c>
      <c r="H47" t="s">
        <v>1366</v>
      </c>
    </row>
    <row r="48" spans="1:8" x14ac:dyDescent="0.25">
      <c r="A48" t="s">
        <v>123</v>
      </c>
      <c r="C48" t="s">
        <v>909</v>
      </c>
      <c r="E48" t="s">
        <v>410</v>
      </c>
      <c r="F48" t="s">
        <v>1423</v>
      </c>
      <c r="H48" t="s">
        <v>354</v>
      </c>
    </row>
    <row r="49" spans="1:8" x14ac:dyDescent="0.25">
      <c r="A49" t="s">
        <v>110</v>
      </c>
      <c r="C49" t="s">
        <v>911</v>
      </c>
      <c r="E49" t="s">
        <v>559</v>
      </c>
      <c r="F49" t="s">
        <v>1425</v>
      </c>
      <c r="H49" t="s">
        <v>354</v>
      </c>
    </row>
    <row r="50" spans="1:8" x14ac:dyDescent="0.25">
      <c r="A50" t="s">
        <v>112</v>
      </c>
      <c r="C50" t="s">
        <v>1450</v>
      </c>
      <c r="E50" t="s">
        <v>377</v>
      </c>
      <c r="F50" t="s">
        <v>1425</v>
      </c>
      <c r="H50" t="s">
        <v>354</v>
      </c>
    </row>
    <row r="51" spans="1:8" x14ac:dyDescent="0.25">
      <c r="A51" t="s">
        <v>198</v>
      </c>
      <c r="C51" t="s">
        <v>1451</v>
      </c>
      <c r="D51" t="s">
        <v>1387</v>
      </c>
      <c r="E51" t="s">
        <v>386</v>
      </c>
      <c r="F51" t="s">
        <v>1420</v>
      </c>
      <c r="H51" t="s">
        <v>354</v>
      </c>
    </row>
    <row r="52" spans="1:8" x14ac:dyDescent="0.25">
      <c r="A52" t="s">
        <v>67</v>
      </c>
      <c r="C52" t="s">
        <v>1323</v>
      </c>
      <c r="E52" t="s">
        <v>1452</v>
      </c>
      <c r="F52" t="s">
        <v>1413</v>
      </c>
      <c r="H52" t="s">
        <v>1368</v>
      </c>
    </row>
    <row r="53" spans="1:8" x14ac:dyDescent="0.25">
      <c r="A53" t="s">
        <v>13</v>
      </c>
      <c r="C53" t="s">
        <v>1323</v>
      </c>
      <c r="D53" t="s">
        <v>1323</v>
      </c>
      <c r="E53" t="s">
        <v>1452</v>
      </c>
      <c r="F53" t="s">
        <v>1413</v>
      </c>
      <c r="H53" t="s">
        <v>356</v>
      </c>
    </row>
    <row r="54" spans="1:8" x14ac:dyDescent="0.25">
      <c r="A54" t="s">
        <v>366</v>
      </c>
      <c r="C54" t="s">
        <v>1453</v>
      </c>
      <c r="E54" t="s">
        <v>807</v>
      </c>
      <c r="F54" t="s">
        <v>1414</v>
      </c>
      <c r="H54" t="s">
        <v>1367</v>
      </c>
    </row>
    <row r="55" spans="1:8" x14ac:dyDescent="0.25">
      <c r="A55" t="s">
        <v>205</v>
      </c>
      <c r="C55" t="s">
        <v>1337</v>
      </c>
      <c r="E55" t="s">
        <v>572</v>
      </c>
      <c r="F55" t="s">
        <v>1422</v>
      </c>
      <c r="H55" t="s">
        <v>1368</v>
      </c>
    </row>
    <row r="56" spans="1:8" x14ac:dyDescent="0.25">
      <c r="A56" t="s">
        <v>251</v>
      </c>
      <c r="C56" t="s">
        <v>1454</v>
      </c>
      <c r="D56" t="s">
        <v>1401</v>
      </c>
      <c r="E56" t="s">
        <v>577</v>
      </c>
      <c r="F56" t="s">
        <v>1417</v>
      </c>
      <c r="H56" t="s">
        <v>356</v>
      </c>
    </row>
    <row r="57" spans="1:8" x14ac:dyDescent="0.25">
      <c r="A57" t="s">
        <v>365</v>
      </c>
      <c r="C57" t="s">
        <v>359</v>
      </c>
      <c r="E57" t="s">
        <v>358</v>
      </c>
      <c r="F57" t="s">
        <v>1434</v>
      </c>
      <c r="H57" t="s">
        <v>355</v>
      </c>
    </row>
    <row r="58" spans="1:8" x14ac:dyDescent="0.25">
      <c r="A58" t="s">
        <v>1047</v>
      </c>
      <c r="C58" t="s">
        <v>917</v>
      </c>
      <c r="E58" t="s">
        <v>585</v>
      </c>
      <c r="F58" t="s">
        <v>1455</v>
      </c>
      <c r="H58" t="s">
        <v>367</v>
      </c>
    </row>
    <row r="59" spans="1:8" x14ac:dyDescent="0.25">
      <c r="A59" t="s">
        <v>21</v>
      </c>
      <c r="D59" t="s">
        <v>1402</v>
      </c>
      <c r="E59" t="s">
        <v>593</v>
      </c>
      <c r="F59" t="s">
        <v>1428</v>
      </c>
      <c r="H59" t="s">
        <v>737</v>
      </c>
    </row>
    <row r="60" spans="1:8" x14ac:dyDescent="0.25">
      <c r="A60" t="s">
        <v>595</v>
      </c>
      <c r="D60" t="s">
        <v>1374</v>
      </c>
      <c r="E60" t="s">
        <v>596</v>
      </c>
      <c r="F60" t="s">
        <v>1420</v>
      </c>
      <c r="H60" t="s">
        <v>1366</v>
      </c>
    </row>
    <row r="61" spans="1:8" x14ac:dyDescent="0.25">
      <c r="A61" t="s">
        <v>219</v>
      </c>
      <c r="C61" t="s">
        <v>920</v>
      </c>
      <c r="E61" t="s">
        <v>603</v>
      </c>
      <c r="F61" t="s">
        <v>1423</v>
      </c>
      <c r="H61" t="s">
        <v>355</v>
      </c>
    </row>
    <row r="62" spans="1:8" x14ac:dyDescent="0.25">
      <c r="A62" t="s">
        <v>31</v>
      </c>
      <c r="C62" t="s">
        <v>922</v>
      </c>
      <c r="D62" t="s">
        <v>922</v>
      </c>
      <c r="E62" t="s">
        <v>606</v>
      </c>
      <c r="F62" t="s">
        <v>1413</v>
      </c>
      <c r="H62" t="s">
        <v>356</v>
      </c>
    </row>
    <row r="63" spans="1:8" x14ac:dyDescent="0.25">
      <c r="A63" t="s">
        <v>34</v>
      </c>
      <c r="C63" t="s">
        <v>922</v>
      </c>
      <c r="D63" t="s">
        <v>922</v>
      </c>
      <c r="E63" t="s">
        <v>606</v>
      </c>
      <c r="F63" t="s">
        <v>1413</v>
      </c>
      <c r="H63" t="s">
        <v>354</v>
      </c>
    </row>
    <row r="64" spans="1:8" x14ac:dyDescent="0.25">
      <c r="A64" t="s">
        <v>103</v>
      </c>
      <c r="C64" t="s">
        <v>1456</v>
      </c>
      <c r="D64" t="s">
        <v>1403</v>
      </c>
      <c r="E64" t="s">
        <v>608</v>
      </c>
      <c r="F64" t="s">
        <v>1419</v>
      </c>
      <c r="H64" t="s">
        <v>356</v>
      </c>
    </row>
    <row r="65" spans="1:8" x14ac:dyDescent="0.25">
      <c r="A65" t="s">
        <v>1457</v>
      </c>
      <c r="C65" t="s">
        <v>1386</v>
      </c>
      <c r="E65" s="26" t="s">
        <v>1458</v>
      </c>
      <c r="F65" t="s">
        <v>1425</v>
      </c>
      <c r="H65" t="s">
        <v>400</v>
      </c>
    </row>
    <row r="66" spans="1:8" x14ac:dyDescent="0.25">
      <c r="A66" t="s">
        <v>1059</v>
      </c>
      <c r="C66" t="s">
        <v>1459</v>
      </c>
      <c r="D66" t="s">
        <v>923</v>
      </c>
      <c r="E66" t="s">
        <v>825</v>
      </c>
      <c r="F66" t="s">
        <v>1460</v>
      </c>
      <c r="H66" t="s">
        <v>1366</v>
      </c>
    </row>
    <row r="67" spans="1:8" x14ac:dyDescent="0.25">
      <c r="A67" t="s">
        <v>1063</v>
      </c>
      <c r="C67" t="s">
        <v>1461</v>
      </c>
      <c r="E67" t="s">
        <v>619</v>
      </c>
      <c r="F67" t="s">
        <v>1428</v>
      </c>
      <c r="H67" t="s">
        <v>367</v>
      </c>
    </row>
    <row r="68" spans="1:8" x14ac:dyDescent="0.25">
      <c r="A68" t="s">
        <v>618</v>
      </c>
      <c r="C68" t="s">
        <v>1461</v>
      </c>
      <c r="E68" t="s">
        <v>619</v>
      </c>
      <c r="F68" t="s">
        <v>1428</v>
      </c>
      <c r="H68" t="s">
        <v>738</v>
      </c>
    </row>
    <row r="69" spans="1:8" x14ac:dyDescent="0.25">
      <c r="A69" t="s">
        <v>77</v>
      </c>
      <c r="C69" t="s">
        <v>1462</v>
      </c>
      <c r="E69" t="s">
        <v>623</v>
      </c>
      <c r="F69" t="s">
        <v>1463</v>
      </c>
      <c r="H69" t="s">
        <v>355</v>
      </c>
    </row>
    <row r="70" spans="1:8" x14ac:dyDescent="0.25">
      <c r="A70" t="s">
        <v>11</v>
      </c>
      <c r="D70" t="s">
        <v>1312</v>
      </c>
      <c r="E70" t="s">
        <v>640</v>
      </c>
      <c r="F70" t="s">
        <v>1428</v>
      </c>
      <c r="H70" t="s">
        <v>354</v>
      </c>
    </row>
    <row r="71" spans="1:8" x14ac:dyDescent="0.25">
      <c r="A71" t="s">
        <v>1464</v>
      </c>
      <c r="C71" t="s">
        <v>1465</v>
      </c>
      <c r="E71" t="s">
        <v>1466</v>
      </c>
      <c r="F71" t="s">
        <v>1417</v>
      </c>
      <c r="H71" t="s">
        <v>1372</v>
      </c>
    </row>
    <row r="72" spans="1:8" x14ac:dyDescent="0.25">
      <c r="A72" t="s">
        <v>74</v>
      </c>
      <c r="C72" t="s">
        <v>1320</v>
      </c>
      <c r="D72" t="s">
        <v>925</v>
      </c>
      <c r="E72" t="s">
        <v>642</v>
      </c>
      <c r="F72" t="s">
        <v>1413</v>
      </c>
      <c r="H72" t="s">
        <v>356</v>
      </c>
    </row>
    <row r="73" spans="1:8" x14ac:dyDescent="0.25">
      <c r="A73" t="s">
        <v>1379</v>
      </c>
      <c r="C73" t="s">
        <v>1377</v>
      </c>
      <c r="E73" t="s">
        <v>1467</v>
      </c>
      <c r="F73" t="s">
        <v>1413</v>
      </c>
      <c r="H73" t="s">
        <v>1366</v>
      </c>
    </row>
    <row r="74" spans="1:8" x14ac:dyDescent="0.25">
      <c r="A74" t="s">
        <v>1468</v>
      </c>
      <c r="C74" t="s">
        <v>1469</v>
      </c>
      <c r="E74" t="s">
        <v>1470</v>
      </c>
      <c r="F74" t="s">
        <v>1420</v>
      </c>
      <c r="H74" t="s">
        <v>1372</v>
      </c>
    </row>
    <row r="75" spans="1:8" x14ac:dyDescent="0.25">
      <c r="A75" t="s">
        <v>379</v>
      </c>
      <c r="C75" t="s">
        <v>1375</v>
      </c>
      <c r="E75" t="s">
        <v>391</v>
      </c>
      <c r="F75" t="s">
        <v>1414</v>
      </c>
      <c r="H75" t="s">
        <v>1368</v>
      </c>
    </row>
    <row r="76" spans="1:8" x14ac:dyDescent="0.25">
      <c r="A76" t="s">
        <v>1076</v>
      </c>
      <c r="D76" t="s">
        <v>1404</v>
      </c>
      <c r="E76" t="s">
        <v>837</v>
      </c>
      <c r="F76" t="s">
        <v>1423</v>
      </c>
      <c r="H76" t="s">
        <v>367</v>
      </c>
    </row>
    <row r="77" spans="1:8" x14ac:dyDescent="0.25">
      <c r="A77" t="s">
        <v>1382</v>
      </c>
      <c r="C77" t="s">
        <v>1384</v>
      </c>
      <c r="E77" t="s">
        <v>1471</v>
      </c>
      <c r="F77" t="s">
        <v>1420</v>
      </c>
      <c r="H77" t="s">
        <v>738</v>
      </c>
    </row>
    <row r="78" spans="1:8" x14ac:dyDescent="0.25">
      <c r="A78" t="s">
        <v>118</v>
      </c>
      <c r="D78" t="s">
        <v>896</v>
      </c>
      <c r="E78" t="s">
        <v>652</v>
      </c>
      <c r="F78" t="s">
        <v>1413</v>
      </c>
      <c r="H78" t="s">
        <v>354</v>
      </c>
    </row>
    <row r="79" spans="1:8" x14ac:dyDescent="0.25">
      <c r="A79" t="s">
        <v>81</v>
      </c>
      <c r="C79" t="s">
        <v>928</v>
      </c>
      <c r="D79" t="s">
        <v>1405</v>
      </c>
      <c r="E79" t="s">
        <v>360</v>
      </c>
      <c r="F79" t="s">
        <v>1425</v>
      </c>
      <c r="H79" t="s">
        <v>737</v>
      </c>
    </row>
    <row r="80" spans="1:8" x14ac:dyDescent="0.25">
      <c r="A80" t="s">
        <v>82</v>
      </c>
      <c r="B80" t="s">
        <v>361</v>
      </c>
      <c r="C80" t="s">
        <v>928</v>
      </c>
      <c r="D80" t="s">
        <v>1405</v>
      </c>
      <c r="E80" t="s">
        <v>360</v>
      </c>
      <c r="F80" t="s">
        <v>1425</v>
      </c>
      <c r="H80" t="s">
        <v>354</v>
      </c>
    </row>
    <row r="81" spans="1:8" x14ac:dyDescent="0.25">
      <c r="A81" t="s">
        <v>655</v>
      </c>
      <c r="C81" t="s">
        <v>1472</v>
      </c>
      <c r="D81" t="s">
        <v>1406</v>
      </c>
      <c r="E81" t="s">
        <v>656</v>
      </c>
      <c r="F81" t="s">
        <v>1449</v>
      </c>
      <c r="H81" t="s">
        <v>355</v>
      </c>
    </row>
    <row r="82" spans="1:8" x14ac:dyDescent="0.25">
      <c r="A82" t="s">
        <v>416</v>
      </c>
      <c r="D82" t="s">
        <v>1363</v>
      </c>
      <c r="E82" t="s">
        <v>845</v>
      </c>
      <c r="F82" t="s">
        <v>1473</v>
      </c>
      <c r="H82" t="s">
        <v>367</v>
      </c>
    </row>
    <row r="83" spans="1:8" x14ac:dyDescent="0.25">
      <c r="A83" t="s">
        <v>109</v>
      </c>
      <c r="C83" t="s">
        <v>930</v>
      </c>
      <c r="E83" t="s">
        <v>659</v>
      </c>
      <c r="F83" t="s">
        <v>1413</v>
      </c>
      <c r="H83" t="s">
        <v>1367</v>
      </c>
    </row>
    <row r="84" spans="1:8" x14ac:dyDescent="0.25">
      <c r="A84" t="s">
        <v>417</v>
      </c>
      <c r="C84" t="s">
        <v>930</v>
      </c>
      <c r="E84" t="s">
        <v>659</v>
      </c>
      <c r="F84" t="s">
        <v>1413</v>
      </c>
      <c r="H84" t="s">
        <v>354</v>
      </c>
    </row>
    <row r="85" spans="1:8" x14ac:dyDescent="0.25">
      <c r="A85" t="s">
        <v>100</v>
      </c>
      <c r="C85" t="s">
        <v>1474</v>
      </c>
      <c r="E85" t="s">
        <v>661</v>
      </c>
      <c r="F85" t="s">
        <v>662</v>
      </c>
      <c r="G85" t="s">
        <v>1420</v>
      </c>
      <c r="H85" t="s">
        <v>737</v>
      </c>
    </row>
    <row r="86" spans="1:8" x14ac:dyDescent="0.25">
      <c r="A86" t="s">
        <v>664</v>
      </c>
      <c r="C86" t="s">
        <v>1475</v>
      </c>
      <c r="D86" t="s">
        <v>1303</v>
      </c>
      <c r="E86" t="s">
        <v>384</v>
      </c>
      <c r="F86" t="s">
        <v>1428</v>
      </c>
      <c r="H86" t="s">
        <v>738</v>
      </c>
    </row>
    <row r="87" spans="1:8" x14ac:dyDescent="0.25">
      <c r="A87" t="s">
        <v>1388</v>
      </c>
      <c r="C87" t="s">
        <v>1385</v>
      </c>
      <c r="E87" t="s">
        <v>1476</v>
      </c>
      <c r="F87" t="s">
        <v>792</v>
      </c>
      <c r="G87" t="s">
        <v>1449</v>
      </c>
      <c r="H87" t="s">
        <v>1368</v>
      </c>
    </row>
    <row r="88" spans="1:8" x14ac:dyDescent="0.25">
      <c r="A88" t="s">
        <v>343</v>
      </c>
      <c r="D88" t="s">
        <v>1336</v>
      </c>
      <c r="E88" t="s">
        <v>340</v>
      </c>
      <c r="F88" t="s">
        <v>1441</v>
      </c>
      <c r="H88" t="s">
        <v>1367</v>
      </c>
    </row>
    <row r="89" spans="1:8" x14ac:dyDescent="0.25">
      <c r="A89" t="s">
        <v>238</v>
      </c>
      <c r="C89" t="s">
        <v>931</v>
      </c>
      <c r="E89" t="s">
        <v>673</v>
      </c>
      <c r="F89" t="s">
        <v>1477</v>
      </c>
      <c r="H89" t="s">
        <v>356</v>
      </c>
    </row>
    <row r="90" spans="1:8" x14ac:dyDescent="0.25">
      <c r="A90" t="s">
        <v>347</v>
      </c>
      <c r="C90" t="s">
        <v>1322</v>
      </c>
      <c r="E90" t="s">
        <v>856</v>
      </c>
      <c r="F90" t="s">
        <v>1413</v>
      </c>
      <c r="H90" t="s">
        <v>1368</v>
      </c>
    </row>
    <row r="91" spans="1:8" x14ac:dyDescent="0.25">
      <c r="A91" t="s">
        <v>363</v>
      </c>
      <c r="C91" t="s">
        <v>1326</v>
      </c>
      <c r="E91" t="s">
        <v>859</v>
      </c>
      <c r="F91" t="s">
        <v>1419</v>
      </c>
      <c r="H91" t="s">
        <v>1366</v>
      </c>
    </row>
    <row r="92" spans="1:8" x14ac:dyDescent="0.25">
      <c r="A92" t="s">
        <v>685</v>
      </c>
      <c r="C92" t="s">
        <v>1478</v>
      </c>
      <c r="E92" t="s">
        <v>686</v>
      </c>
      <c r="F92" t="s">
        <v>1441</v>
      </c>
      <c r="H92" t="s">
        <v>355</v>
      </c>
    </row>
    <row r="93" spans="1:8" x14ac:dyDescent="0.25">
      <c r="A93" t="s">
        <v>116</v>
      </c>
      <c r="B93" t="s">
        <v>865</v>
      </c>
      <c r="C93" t="s">
        <v>1479</v>
      </c>
      <c r="D93" t="s">
        <v>865</v>
      </c>
      <c r="E93" t="s">
        <v>688</v>
      </c>
      <c r="F93" t="s">
        <v>1449</v>
      </c>
      <c r="H93" t="s">
        <v>355</v>
      </c>
    </row>
    <row r="94" spans="1:8" x14ac:dyDescent="0.25">
      <c r="A94" t="s">
        <v>381</v>
      </c>
      <c r="C94" t="s">
        <v>932</v>
      </c>
      <c r="E94" t="s">
        <v>867</v>
      </c>
      <c r="F94" t="s">
        <v>1480</v>
      </c>
      <c r="H94" t="s">
        <v>1366</v>
      </c>
    </row>
    <row r="95" spans="1:8" x14ac:dyDescent="0.25">
      <c r="A95" t="s">
        <v>705</v>
      </c>
      <c r="B95" t="s">
        <v>870</v>
      </c>
      <c r="C95" t="s">
        <v>937</v>
      </c>
      <c r="E95" t="s">
        <v>706</v>
      </c>
      <c r="F95" t="s">
        <v>1425</v>
      </c>
      <c r="H95" t="s">
        <v>737</v>
      </c>
    </row>
    <row r="96" spans="1:8" x14ac:dyDescent="0.25">
      <c r="A96" t="s">
        <v>369</v>
      </c>
      <c r="C96" t="s">
        <v>937</v>
      </c>
      <c r="E96" t="s">
        <v>706</v>
      </c>
      <c r="F96" t="s">
        <v>1425</v>
      </c>
      <c r="H96" t="s">
        <v>355</v>
      </c>
    </row>
    <row r="97" spans="1:8" x14ac:dyDescent="0.25">
      <c r="A97" t="s">
        <v>80</v>
      </c>
      <c r="C97" t="s">
        <v>937</v>
      </c>
      <c r="E97" t="s">
        <v>706</v>
      </c>
      <c r="F97" t="s">
        <v>1425</v>
      </c>
      <c r="H97" t="s">
        <v>1368</v>
      </c>
    </row>
    <row r="98" spans="1:8" x14ac:dyDescent="0.25">
      <c r="A98" t="s">
        <v>115</v>
      </c>
      <c r="D98" t="s">
        <v>1341</v>
      </c>
      <c r="E98" t="s">
        <v>708</v>
      </c>
      <c r="F98" t="s">
        <v>1417</v>
      </c>
      <c r="H98" t="s">
        <v>356</v>
      </c>
    </row>
    <row r="99" spans="1:8" x14ac:dyDescent="0.25">
      <c r="A99" t="s">
        <v>246</v>
      </c>
      <c r="C99" t="s">
        <v>1340</v>
      </c>
      <c r="E99" t="s">
        <v>718</v>
      </c>
      <c r="F99" t="s">
        <v>1423</v>
      </c>
      <c r="H99" t="s">
        <v>354</v>
      </c>
    </row>
    <row r="100" spans="1:8" x14ac:dyDescent="0.25">
      <c r="A100" t="s">
        <v>1481</v>
      </c>
      <c r="B100" t="s">
        <v>874</v>
      </c>
      <c r="C100" t="s">
        <v>874</v>
      </c>
      <c r="D100" t="s">
        <v>945</v>
      </c>
      <c r="E100" t="s">
        <v>720</v>
      </c>
      <c r="F100" t="s">
        <v>1482</v>
      </c>
      <c r="H100" t="s">
        <v>354</v>
      </c>
    </row>
    <row r="101" spans="1:8" x14ac:dyDescent="0.25">
      <c r="A101" t="s">
        <v>119</v>
      </c>
      <c r="C101" t="s">
        <v>1483</v>
      </c>
      <c r="D101" t="s">
        <v>1407</v>
      </c>
      <c r="E101" t="s">
        <v>725</v>
      </c>
      <c r="F101" t="s">
        <v>1420</v>
      </c>
      <c r="H101" t="s">
        <v>354</v>
      </c>
    </row>
    <row r="102" spans="1:8" x14ac:dyDescent="0.25">
      <c r="A102" t="s">
        <v>248</v>
      </c>
      <c r="C102" t="s">
        <v>1484</v>
      </c>
      <c r="D102" t="s">
        <v>1408</v>
      </c>
      <c r="E102" t="s">
        <v>727</v>
      </c>
      <c r="F102" t="s">
        <v>1417</v>
      </c>
      <c r="H102" t="s">
        <v>1366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I351"/>
  <sheetViews>
    <sheetView workbookViewId="0"/>
  </sheetViews>
  <sheetFormatPr defaultRowHeight="13.2" x14ac:dyDescent="0.25"/>
  <cols>
    <col min="1" max="1" width="39.88671875" customWidth="1"/>
    <col min="2" max="2" width="4.5546875" bestFit="1" customWidth="1"/>
    <col min="3" max="5" width="10.109375" bestFit="1" customWidth="1"/>
    <col min="7" max="7" width="42.88671875" customWidth="1"/>
  </cols>
  <sheetData>
    <row r="1" spans="1:9" ht="40.200000000000003" thickBot="1" x14ac:dyDescent="0.3">
      <c r="A1" s="17" t="s">
        <v>3</v>
      </c>
      <c r="B1" s="17" t="s">
        <v>126</v>
      </c>
      <c r="C1" s="17" t="s">
        <v>127</v>
      </c>
      <c r="D1" s="17" t="s">
        <v>128</v>
      </c>
      <c r="E1" s="17" t="s">
        <v>129</v>
      </c>
      <c r="F1" s="17" t="s">
        <v>130</v>
      </c>
      <c r="G1" s="17" t="s">
        <v>131</v>
      </c>
      <c r="I1" s="24" t="s">
        <v>249</v>
      </c>
    </row>
    <row r="2" spans="1:9" ht="14.25" customHeight="1" thickBot="1" x14ac:dyDescent="0.3">
      <c r="A2" s="18" t="s">
        <v>132</v>
      </c>
      <c r="B2" s="19">
        <v>11</v>
      </c>
      <c r="C2" s="20">
        <v>42899</v>
      </c>
      <c r="D2" s="20">
        <v>42899</v>
      </c>
      <c r="E2" s="20">
        <v>42894</v>
      </c>
      <c r="F2" s="21"/>
      <c r="G2" s="21" t="s">
        <v>133</v>
      </c>
      <c r="I2" t="b">
        <f>NOT(OR(ISBLANK(E2),ISBLANK(D2),ISBLANK(C2)))</f>
        <v>1</v>
      </c>
    </row>
    <row r="3" spans="1:9" ht="14.25" customHeight="1" thickBot="1" x14ac:dyDescent="0.3">
      <c r="A3" s="18" t="s">
        <v>125</v>
      </c>
      <c r="B3" s="19">
        <v>13</v>
      </c>
      <c r="C3" s="20">
        <v>42842</v>
      </c>
      <c r="D3" s="20">
        <v>42842</v>
      </c>
      <c r="E3" s="20">
        <v>42842</v>
      </c>
      <c r="F3" s="21"/>
      <c r="G3" s="21"/>
      <c r="I3" t="b">
        <f t="shared" ref="I3:I66" si="0">NOT(OR(ISBLANK(E3),ISBLANK(D3),ISBLANK(C3)))</f>
        <v>1</v>
      </c>
    </row>
    <row r="4" spans="1:9" ht="14.25" customHeight="1" thickBot="1" x14ac:dyDescent="0.3">
      <c r="A4" s="18" t="s">
        <v>134</v>
      </c>
      <c r="B4" s="19">
        <v>12</v>
      </c>
      <c r="C4" s="20">
        <v>42867</v>
      </c>
      <c r="D4" s="20">
        <v>42867</v>
      </c>
      <c r="E4" s="20">
        <v>42867</v>
      </c>
      <c r="F4" s="21"/>
      <c r="G4" s="21" t="s">
        <v>135</v>
      </c>
      <c r="I4" t="b">
        <f t="shared" si="0"/>
        <v>1</v>
      </c>
    </row>
    <row r="5" spans="1:9" ht="14.25" customHeight="1" thickBot="1" x14ac:dyDescent="0.3">
      <c r="A5" s="18" t="s">
        <v>90</v>
      </c>
      <c r="B5" s="19">
        <v>16</v>
      </c>
      <c r="C5" s="20">
        <v>42867</v>
      </c>
      <c r="D5" s="20">
        <v>42867</v>
      </c>
      <c r="E5" s="20">
        <v>42867</v>
      </c>
      <c r="F5" s="21"/>
      <c r="G5" s="21" t="s">
        <v>136</v>
      </c>
      <c r="I5" t="b">
        <f t="shared" si="0"/>
        <v>1</v>
      </c>
    </row>
    <row r="6" spans="1:9" ht="14.25" customHeight="1" thickBot="1" x14ac:dyDescent="0.3">
      <c r="A6" s="18" t="s">
        <v>71</v>
      </c>
      <c r="B6" s="19">
        <v>11</v>
      </c>
      <c r="C6" s="20">
        <v>42867</v>
      </c>
      <c r="D6" s="20">
        <v>42867</v>
      </c>
      <c r="E6" s="20">
        <v>42867</v>
      </c>
      <c r="F6" s="21"/>
      <c r="G6" s="21" t="s">
        <v>137</v>
      </c>
      <c r="I6" t="b">
        <f t="shared" si="0"/>
        <v>1</v>
      </c>
    </row>
    <row r="7" spans="1:9" ht="14.25" customHeight="1" thickBot="1" x14ac:dyDescent="0.3">
      <c r="A7" s="18" t="s">
        <v>138</v>
      </c>
      <c r="B7" s="19">
        <v>11</v>
      </c>
      <c r="C7" s="19" t="s">
        <v>139</v>
      </c>
      <c r="D7" s="19" t="s">
        <v>140</v>
      </c>
      <c r="E7" s="21"/>
      <c r="F7" s="21"/>
      <c r="G7" s="21"/>
      <c r="I7" t="b">
        <f t="shared" si="0"/>
        <v>0</v>
      </c>
    </row>
    <row r="8" spans="1:9" ht="14.25" customHeight="1" thickBot="1" x14ac:dyDescent="0.3">
      <c r="A8" s="18" t="s">
        <v>141</v>
      </c>
      <c r="B8" s="19">
        <v>18</v>
      </c>
      <c r="C8" s="21"/>
      <c r="D8" s="21"/>
      <c r="E8" s="21"/>
      <c r="F8" s="21"/>
      <c r="G8" s="21"/>
      <c r="I8" t="b">
        <f t="shared" si="0"/>
        <v>0</v>
      </c>
    </row>
    <row r="9" spans="1:9" ht="14.25" customHeight="1" thickBot="1" x14ac:dyDescent="0.3">
      <c r="A9" s="18" t="s">
        <v>142</v>
      </c>
      <c r="B9" s="19">
        <v>16</v>
      </c>
      <c r="C9" s="21"/>
      <c r="D9" s="21"/>
      <c r="E9" s="21"/>
      <c r="F9" s="21"/>
      <c r="G9" s="21"/>
      <c r="I9" t="b">
        <f t="shared" si="0"/>
        <v>0</v>
      </c>
    </row>
    <row r="10" spans="1:9" ht="14.25" customHeight="1" thickBot="1" x14ac:dyDescent="0.3">
      <c r="A10" s="18" t="s">
        <v>143</v>
      </c>
      <c r="B10" s="19">
        <v>14</v>
      </c>
      <c r="C10" s="20">
        <v>42891</v>
      </c>
      <c r="D10" s="20">
        <v>42891</v>
      </c>
      <c r="E10" s="20">
        <v>42574</v>
      </c>
      <c r="F10" s="21"/>
      <c r="G10" s="21" t="s">
        <v>144</v>
      </c>
      <c r="I10" t="b">
        <f t="shared" si="0"/>
        <v>1</v>
      </c>
    </row>
    <row r="11" spans="1:9" ht="14.25" customHeight="1" thickBot="1" x14ac:dyDescent="0.3">
      <c r="A11" s="18" t="s">
        <v>145</v>
      </c>
      <c r="B11" s="19">
        <v>11</v>
      </c>
      <c r="C11" s="20">
        <v>42869</v>
      </c>
      <c r="D11" s="19" t="s">
        <v>140</v>
      </c>
      <c r="E11" s="19" t="s">
        <v>140</v>
      </c>
      <c r="F11" s="21"/>
      <c r="G11" s="21"/>
      <c r="I11" t="b">
        <f t="shared" si="0"/>
        <v>1</v>
      </c>
    </row>
    <row r="12" spans="1:9" ht="14.25" customHeight="1" thickBot="1" x14ac:dyDescent="0.3">
      <c r="A12" s="18" t="s">
        <v>95</v>
      </c>
      <c r="B12" s="19">
        <v>11</v>
      </c>
      <c r="C12" s="21"/>
      <c r="D12" s="21"/>
      <c r="E12" s="21"/>
      <c r="F12" s="21"/>
      <c r="G12" s="21"/>
      <c r="I12" t="b">
        <f t="shared" si="0"/>
        <v>0</v>
      </c>
    </row>
    <row r="13" spans="1:9" ht="14.25" customHeight="1" thickBot="1" x14ac:dyDescent="0.3">
      <c r="A13" s="18" t="s">
        <v>72</v>
      </c>
      <c r="B13" s="19">
        <v>12</v>
      </c>
      <c r="C13" s="21"/>
      <c r="D13" s="21"/>
      <c r="E13" s="21"/>
      <c r="F13" s="21"/>
      <c r="G13" s="21"/>
      <c r="I13" t="b">
        <f t="shared" si="0"/>
        <v>0</v>
      </c>
    </row>
    <row r="14" spans="1:9" ht="14.25" customHeight="1" thickBot="1" x14ac:dyDescent="0.3">
      <c r="A14" s="18" t="s">
        <v>146</v>
      </c>
      <c r="B14" s="19">
        <v>14</v>
      </c>
      <c r="C14" s="21"/>
      <c r="D14" s="21"/>
      <c r="E14" s="21"/>
      <c r="F14" s="21"/>
      <c r="G14" s="21"/>
      <c r="I14" t="b">
        <f t="shared" si="0"/>
        <v>0</v>
      </c>
    </row>
    <row r="15" spans="1:9" ht="14.25" customHeight="1" thickBot="1" x14ac:dyDescent="0.3">
      <c r="A15" s="18" t="s">
        <v>147</v>
      </c>
      <c r="B15" s="19">
        <v>17</v>
      </c>
      <c r="C15" s="20">
        <v>42892</v>
      </c>
      <c r="D15" s="20">
        <v>42892</v>
      </c>
      <c r="E15" s="20">
        <v>42872</v>
      </c>
      <c r="F15" s="21"/>
      <c r="G15" s="21" t="s">
        <v>148</v>
      </c>
      <c r="I15" t="b">
        <f t="shared" si="0"/>
        <v>1</v>
      </c>
    </row>
    <row r="16" spans="1:9" ht="14.25" customHeight="1" thickBot="1" x14ac:dyDescent="0.3">
      <c r="A16" s="18" t="s">
        <v>149</v>
      </c>
      <c r="B16" s="19">
        <v>16</v>
      </c>
      <c r="C16" s="21"/>
      <c r="D16" s="21"/>
      <c r="E16" s="21"/>
      <c r="F16" s="21"/>
      <c r="G16" s="21"/>
      <c r="I16" t="b">
        <f t="shared" si="0"/>
        <v>0</v>
      </c>
    </row>
    <row r="17" spans="1:9" ht="14.25" customHeight="1" thickBot="1" x14ac:dyDescent="0.3">
      <c r="A17" s="18" t="s">
        <v>150</v>
      </c>
      <c r="B17" s="19">
        <v>13</v>
      </c>
      <c r="C17" s="20">
        <v>42693</v>
      </c>
      <c r="D17" s="20">
        <v>42693</v>
      </c>
      <c r="E17" s="20">
        <v>42693</v>
      </c>
      <c r="F17" s="21"/>
      <c r="G17" s="21"/>
      <c r="I17" t="b">
        <f t="shared" si="0"/>
        <v>1</v>
      </c>
    </row>
    <row r="18" spans="1:9" ht="14.25" customHeight="1" thickBot="1" x14ac:dyDescent="0.3">
      <c r="A18" s="18" t="s">
        <v>151</v>
      </c>
      <c r="B18" s="19">
        <v>11</v>
      </c>
      <c r="C18" s="20">
        <v>42899</v>
      </c>
      <c r="D18" s="20">
        <v>42899</v>
      </c>
      <c r="E18" s="20">
        <v>42893</v>
      </c>
      <c r="F18" s="21"/>
      <c r="G18" s="21"/>
      <c r="I18" t="b">
        <f t="shared" si="0"/>
        <v>1</v>
      </c>
    </row>
    <row r="19" spans="1:9" ht="14.25" customHeight="1" thickBot="1" x14ac:dyDescent="0.3">
      <c r="A19" s="18" t="s">
        <v>152</v>
      </c>
      <c r="B19" s="19">
        <v>13</v>
      </c>
      <c r="C19" s="20">
        <v>42842</v>
      </c>
      <c r="D19" s="20">
        <v>42842</v>
      </c>
      <c r="E19" s="20">
        <v>42842</v>
      </c>
      <c r="F19" s="22">
        <v>41334</v>
      </c>
      <c r="G19" s="21" t="s">
        <v>153</v>
      </c>
      <c r="I19" t="b">
        <f t="shared" si="0"/>
        <v>1</v>
      </c>
    </row>
    <row r="20" spans="1:9" ht="14.25" customHeight="1" thickBot="1" x14ac:dyDescent="0.3">
      <c r="A20" s="18" t="s">
        <v>154</v>
      </c>
      <c r="B20" s="19">
        <v>15</v>
      </c>
      <c r="C20" s="21"/>
      <c r="D20" s="21"/>
      <c r="E20" s="21"/>
      <c r="F20" s="21"/>
      <c r="G20" s="21"/>
      <c r="I20" t="b">
        <f t="shared" si="0"/>
        <v>0</v>
      </c>
    </row>
    <row r="21" spans="1:9" ht="14.25" customHeight="1" thickBot="1" x14ac:dyDescent="0.3">
      <c r="A21" s="18" t="s">
        <v>124</v>
      </c>
      <c r="B21" s="19">
        <v>11</v>
      </c>
      <c r="C21" s="21"/>
      <c r="D21" s="21"/>
      <c r="E21" s="21"/>
      <c r="F21" s="21"/>
      <c r="G21" s="21" t="s">
        <v>155</v>
      </c>
      <c r="I21" t="b">
        <f t="shared" si="0"/>
        <v>0</v>
      </c>
    </row>
    <row r="22" spans="1:9" ht="14.25" customHeight="1" thickBot="1" x14ac:dyDescent="0.3">
      <c r="A22" s="18" t="s">
        <v>156</v>
      </c>
      <c r="B22" s="19">
        <v>20</v>
      </c>
      <c r="C22" s="21"/>
      <c r="D22" s="21"/>
      <c r="E22" s="21"/>
      <c r="F22" s="21"/>
      <c r="G22" s="21"/>
      <c r="I22" t="b">
        <f t="shared" si="0"/>
        <v>0</v>
      </c>
    </row>
    <row r="23" spans="1:9" ht="14.25" customHeight="1" thickBot="1" x14ac:dyDescent="0.3">
      <c r="A23" s="18" t="s">
        <v>157</v>
      </c>
      <c r="B23" s="19">
        <v>11</v>
      </c>
      <c r="C23" s="21"/>
      <c r="D23" s="21"/>
      <c r="E23" s="21"/>
      <c r="F23" s="21"/>
      <c r="G23" s="21"/>
      <c r="I23" t="b">
        <f t="shared" si="0"/>
        <v>0</v>
      </c>
    </row>
    <row r="24" spans="1:9" ht="14.25" customHeight="1" thickBot="1" x14ac:dyDescent="0.3">
      <c r="A24" s="18" t="s">
        <v>158</v>
      </c>
      <c r="B24" s="19">
        <v>14</v>
      </c>
      <c r="C24" s="20">
        <v>42753</v>
      </c>
      <c r="D24" s="20">
        <v>42753</v>
      </c>
      <c r="E24" s="20">
        <v>42753</v>
      </c>
      <c r="F24" s="21"/>
      <c r="G24" s="21" t="s">
        <v>159</v>
      </c>
      <c r="I24" t="b">
        <f t="shared" si="0"/>
        <v>1</v>
      </c>
    </row>
    <row r="25" spans="1:9" ht="14.25" customHeight="1" thickBot="1" x14ac:dyDescent="0.3">
      <c r="A25" s="18" t="s">
        <v>98</v>
      </c>
      <c r="B25" s="19">
        <v>17</v>
      </c>
      <c r="C25" s="21"/>
      <c r="D25" s="21"/>
      <c r="E25" s="21"/>
      <c r="F25" s="21"/>
      <c r="G25" s="21"/>
      <c r="I25" t="b">
        <f t="shared" si="0"/>
        <v>0</v>
      </c>
    </row>
    <row r="26" spans="1:9" ht="14.25" customHeight="1" thickBot="1" x14ac:dyDescent="0.3">
      <c r="A26" s="18" t="s">
        <v>70</v>
      </c>
      <c r="B26" s="19">
        <v>17</v>
      </c>
      <c r="C26" s="20">
        <v>42817</v>
      </c>
      <c r="D26" s="20">
        <v>42817</v>
      </c>
      <c r="E26" s="20">
        <v>42817</v>
      </c>
      <c r="F26" s="21"/>
      <c r="G26" s="21" t="s">
        <v>160</v>
      </c>
      <c r="I26" t="b">
        <f t="shared" si="0"/>
        <v>1</v>
      </c>
    </row>
    <row r="27" spans="1:9" ht="14.25" customHeight="1" thickBot="1" x14ac:dyDescent="0.3">
      <c r="A27" s="18" t="s">
        <v>161</v>
      </c>
      <c r="B27" s="19">
        <v>11</v>
      </c>
      <c r="C27" s="19" t="s">
        <v>162</v>
      </c>
      <c r="D27" s="21"/>
      <c r="E27" s="21"/>
      <c r="F27" s="21"/>
      <c r="G27" s="21"/>
      <c r="I27" t="b">
        <f t="shared" si="0"/>
        <v>0</v>
      </c>
    </row>
    <row r="28" spans="1:9" ht="14.25" customHeight="1" thickBot="1" x14ac:dyDescent="0.3">
      <c r="A28" s="18" t="s">
        <v>163</v>
      </c>
      <c r="B28" s="19">
        <v>17</v>
      </c>
      <c r="C28" s="21"/>
      <c r="D28" s="21"/>
      <c r="E28" s="21"/>
      <c r="F28" s="21"/>
      <c r="G28" s="21"/>
      <c r="I28" t="b">
        <f t="shared" si="0"/>
        <v>0</v>
      </c>
    </row>
    <row r="29" spans="1:9" ht="14.25" customHeight="1" thickBot="1" x14ac:dyDescent="0.3">
      <c r="A29" s="18" t="s">
        <v>68</v>
      </c>
      <c r="B29" s="19">
        <v>11</v>
      </c>
      <c r="C29" s="20">
        <v>42811</v>
      </c>
      <c r="D29" s="19" t="s">
        <v>164</v>
      </c>
      <c r="E29" s="20">
        <v>42839</v>
      </c>
      <c r="F29" s="21"/>
      <c r="G29" s="21" t="s">
        <v>165</v>
      </c>
      <c r="I29" t="b">
        <v>0</v>
      </c>
    </row>
    <row r="30" spans="1:9" ht="14.25" customHeight="1" thickBot="1" x14ac:dyDescent="0.3">
      <c r="A30" s="18" t="s">
        <v>88</v>
      </c>
      <c r="B30" s="19">
        <v>14</v>
      </c>
      <c r="C30" s="20">
        <v>42899</v>
      </c>
      <c r="D30" s="20">
        <v>42899</v>
      </c>
      <c r="E30" s="20">
        <v>42899</v>
      </c>
      <c r="F30" s="21"/>
      <c r="G30" s="21"/>
      <c r="I30" t="b">
        <f t="shared" si="0"/>
        <v>1</v>
      </c>
    </row>
    <row r="31" spans="1:9" ht="14.25" customHeight="1" thickBot="1" x14ac:dyDescent="0.3">
      <c r="A31" s="18" t="s">
        <v>101</v>
      </c>
      <c r="B31" s="19">
        <v>13</v>
      </c>
      <c r="C31" s="20">
        <v>42887</v>
      </c>
      <c r="D31" s="20">
        <v>42887</v>
      </c>
      <c r="E31" s="20">
        <v>42880</v>
      </c>
      <c r="F31" s="21"/>
      <c r="G31" s="21" t="s">
        <v>166</v>
      </c>
      <c r="I31" t="b">
        <f t="shared" si="0"/>
        <v>1</v>
      </c>
    </row>
    <row r="32" spans="1:9" ht="14.25" customHeight="1" thickBot="1" x14ac:dyDescent="0.3">
      <c r="A32" s="18" t="s">
        <v>167</v>
      </c>
      <c r="B32" s="19">
        <v>12</v>
      </c>
      <c r="C32" s="21"/>
      <c r="D32" s="21"/>
      <c r="E32" s="21"/>
      <c r="F32" s="21"/>
      <c r="G32" s="21"/>
      <c r="I32" t="b">
        <f t="shared" si="0"/>
        <v>0</v>
      </c>
    </row>
    <row r="33" spans="1:9" ht="14.25" customHeight="1" thickBot="1" x14ac:dyDescent="0.3">
      <c r="A33" s="18" t="s">
        <v>73</v>
      </c>
      <c r="B33" s="19">
        <v>12</v>
      </c>
      <c r="C33" s="20">
        <v>42854</v>
      </c>
      <c r="D33" s="20">
        <v>42854</v>
      </c>
      <c r="E33" s="20">
        <v>42854</v>
      </c>
      <c r="F33" s="21"/>
      <c r="G33" s="21"/>
      <c r="I33" t="b">
        <f t="shared" si="0"/>
        <v>1</v>
      </c>
    </row>
    <row r="34" spans="1:9" ht="14.25" customHeight="1" thickBot="1" x14ac:dyDescent="0.3">
      <c r="A34" s="18" t="s">
        <v>120</v>
      </c>
      <c r="B34" s="19">
        <v>15</v>
      </c>
      <c r="C34" s="20">
        <v>42654</v>
      </c>
      <c r="D34" s="20">
        <v>42654</v>
      </c>
      <c r="E34" s="20">
        <v>42654</v>
      </c>
      <c r="F34" s="21"/>
      <c r="G34" s="21" t="s">
        <v>168</v>
      </c>
      <c r="I34" t="b">
        <f t="shared" si="0"/>
        <v>1</v>
      </c>
    </row>
    <row r="35" spans="1:9" ht="14.25" customHeight="1" thickBot="1" x14ac:dyDescent="0.3">
      <c r="A35" s="18" t="s">
        <v>169</v>
      </c>
      <c r="B35" s="19">
        <v>11</v>
      </c>
      <c r="C35" s="20">
        <v>42835</v>
      </c>
      <c r="D35" s="19" t="s">
        <v>170</v>
      </c>
      <c r="E35" s="21"/>
      <c r="F35" s="21"/>
      <c r="G35" s="21" t="s">
        <v>171</v>
      </c>
      <c r="I35" t="b">
        <v>0</v>
      </c>
    </row>
    <row r="36" spans="1:9" ht="14.25" customHeight="1" thickBot="1" x14ac:dyDescent="0.3">
      <c r="A36" s="18" t="s">
        <v>172</v>
      </c>
      <c r="B36" s="19">
        <v>17</v>
      </c>
      <c r="C36" s="20">
        <v>42897</v>
      </c>
      <c r="D36" s="20">
        <v>42897</v>
      </c>
      <c r="E36" s="20">
        <v>42898</v>
      </c>
      <c r="F36" s="21"/>
      <c r="G36" s="21" t="s">
        <v>173</v>
      </c>
      <c r="I36" t="b">
        <f t="shared" si="0"/>
        <v>1</v>
      </c>
    </row>
    <row r="37" spans="1:9" ht="14.25" customHeight="1" thickBot="1" x14ac:dyDescent="0.3">
      <c r="A37" s="18" t="s">
        <v>12</v>
      </c>
      <c r="B37" s="19">
        <v>15</v>
      </c>
      <c r="C37" s="21"/>
      <c r="D37" s="21"/>
      <c r="E37" s="21"/>
      <c r="F37" s="21"/>
      <c r="G37" s="21"/>
      <c r="I37" t="b">
        <f t="shared" si="0"/>
        <v>0</v>
      </c>
    </row>
    <row r="38" spans="1:9" ht="14.25" customHeight="1" thickBot="1" x14ac:dyDescent="0.3">
      <c r="A38" s="18" t="s">
        <v>174</v>
      </c>
      <c r="B38" s="19">
        <v>17</v>
      </c>
      <c r="C38" s="21"/>
      <c r="D38" s="21"/>
      <c r="E38" s="21"/>
      <c r="F38" s="21"/>
      <c r="G38" s="21"/>
      <c r="I38" t="b">
        <f t="shared" si="0"/>
        <v>0</v>
      </c>
    </row>
    <row r="39" spans="1:9" ht="14.25" customHeight="1" thickBot="1" x14ac:dyDescent="0.3">
      <c r="A39" s="18" t="s">
        <v>175</v>
      </c>
      <c r="B39" s="19">
        <v>12</v>
      </c>
      <c r="C39" s="21"/>
      <c r="D39" s="21"/>
      <c r="E39" s="21"/>
      <c r="F39" s="21"/>
      <c r="G39" s="21" t="s">
        <v>176</v>
      </c>
      <c r="I39" t="b">
        <f t="shared" si="0"/>
        <v>0</v>
      </c>
    </row>
    <row r="40" spans="1:9" ht="14.25" customHeight="1" thickBot="1" x14ac:dyDescent="0.3">
      <c r="A40" s="18" t="s">
        <v>55</v>
      </c>
      <c r="B40" s="19">
        <v>16</v>
      </c>
      <c r="C40" s="20">
        <v>42628</v>
      </c>
      <c r="D40" s="20">
        <v>42628</v>
      </c>
      <c r="E40" s="20">
        <v>42628</v>
      </c>
      <c r="F40" s="21"/>
      <c r="G40" s="21"/>
      <c r="I40" t="b">
        <f t="shared" si="0"/>
        <v>1</v>
      </c>
    </row>
    <row r="41" spans="1:9" ht="14.25" customHeight="1" thickBot="1" x14ac:dyDescent="0.3">
      <c r="A41" s="18" t="s">
        <v>111</v>
      </c>
      <c r="B41" s="19">
        <v>12</v>
      </c>
      <c r="C41" s="20">
        <v>42892</v>
      </c>
      <c r="D41" s="20">
        <v>42892</v>
      </c>
      <c r="E41" s="20">
        <v>42774</v>
      </c>
      <c r="F41" s="21"/>
      <c r="G41" s="21" t="s">
        <v>177</v>
      </c>
      <c r="I41" t="b">
        <f t="shared" si="0"/>
        <v>1</v>
      </c>
    </row>
    <row r="42" spans="1:9" ht="14.25" customHeight="1" thickBot="1" x14ac:dyDescent="0.3">
      <c r="A42" s="18" t="s">
        <v>178</v>
      </c>
      <c r="B42" s="19">
        <v>15</v>
      </c>
      <c r="C42" s="21"/>
      <c r="D42" s="21"/>
      <c r="E42" s="21"/>
      <c r="F42" s="21"/>
      <c r="G42" s="21"/>
      <c r="I42" t="b">
        <f t="shared" si="0"/>
        <v>0</v>
      </c>
    </row>
    <row r="43" spans="1:9" ht="14.25" customHeight="1" thickBot="1" x14ac:dyDescent="0.3">
      <c r="A43" s="18" t="s">
        <v>179</v>
      </c>
      <c r="B43" s="19">
        <v>11</v>
      </c>
      <c r="C43" s="20">
        <v>42859</v>
      </c>
      <c r="D43" s="19" t="s">
        <v>180</v>
      </c>
      <c r="E43" s="20">
        <v>42859</v>
      </c>
      <c r="F43" s="21"/>
      <c r="G43" s="21"/>
      <c r="I43" t="b">
        <v>0</v>
      </c>
    </row>
    <row r="44" spans="1:9" ht="14.25" customHeight="1" thickBot="1" x14ac:dyDescent="0.3">
      <c r="A44" s="18" t="s">
        <v>181</v>
      </c>
      <c r="B44" s="19">
        <v>17</v>
      </c>
      <c r="C44" s="21"/>
      <c r="D44" s="21"/>
      <c r="E44" s="21"/>
      <c r="F44" s="21"/>
      <c r="G44" s="21"/>
      <c r="I44" t="b">
        <f t="shared" si="0"/>
        <v>0</v>
      </c>
    </row>
    <row r="45" spans="1:9" ht="14.25" customHeight="1" thickBot="1" x14ac:dyDescent="0.3">
      <c r="A45" s="18" t="s">
        <v>182</v>
      </c>
      <c r="B45" s="19">
        <v>17</v>
      </c>
      <c r="C45" s="21"/>
      <c r="D45" s="21"/>
      <c r="E45" s="21"/>
      <c r="F45" s="21"/>
      <c r="G45" s="21"/>
      <c r="I45" t="b">
        <f t="shared" si="0"/>
        <v>0</v>
      </c>
    </row>
    <row r="46" spans="1:9" ht="14.25" customHeight="1" thickBot="1" x14ac:dyDescent="0.3">
      <c r="A46" s="18" t="s">
        <v>69</v>
      </c>
      <c r="B46" s="19">
        <v>12</v>
      </c>
      <c r="C46" s="20">
        <v>42867</v>
      </c>
      <c r="D46" s="20">
        <v>42867</v>
      </c>
      <c r="E46" s="21"/>
      <c r="F46" s="21"/>
      <c r="G46" s="21"/>
      <c r="I46" t="b">
        <f t="shared" si="0"/>
        <v>0</v>
      </c>
    </row>
    <row r="47" spans="1:9" ht="14.25" customHeight="1" thickBot="1" x14ac:dyDescent="0.3">
      <c r="A47" s="18" t="s">
        <v>85</v>
      </c>
      <c r="B47" s="19">
        <v>14</v>
      </c>
      <c r="C47" s="20">
        <v>42626</v>
      </c>
      <c r="D47" s="20">
        <v>42626</v>
      </c>
      <c r="E47" s="21"/>
      <c r="F47" s="21"/>
      <c r="G47" s="21"/>
      <c r="I47" t="b">
        <f t="shared" si="0"/>
        <v>0</v>
      </c>
    </row>
    <row r="48" spans="1:9" ht="14.25" customHeight="1" thickBot="1" x14ac:dyDescent="0.3">
      <c r="A48" s="18" t="s">
        <v>84</v>
      </c>
      <c r="B48" s="19">
        <v>12</v>
      </c>
      <c r="C48" s="20">
        <v>42899</v>
      </c>
      <c r="D48" s="20">
        <v>42899</v>
      </c>
      <c r="E48" s="20">
        <v>42899</v>
      </c>
      <c r="F48" s="21"/>
      <c r="G48" s="21" t="s">
        <v>183</v>
      </c>
      <c r="I48" t="b">
        <f t="shared" si="0"/>
        <v>1</v>
      </c>
    </row>
    <row r="49" spans="1:9" ht="14.25" customHeight="1" thickBot="1" x14ac:dyDescent="0.3">
      <c r="A49" s="18" t="s">
        <v>184</v>
      </c>
      <c r="B49" s="19">
        <v>11</v>
      </c>
      <c r="C49" s="19" t="s">
        <v>185</v>
      </c>
      <c r="D49" s="20">
        <v>42807</v>
      </c>
      <c r="E49" s="20">
        <v>42899</v>
      </c>
      <c r="F49" s="21"/>
      <c r="G49" s="21"/>
      <c r="I49" t="b">
        <f t="shared" si="0"/>
        <v>1</v>
      </c>
    </row>
    <row r="50" spans="1:9" ht="14.25" customHeight="1" thickBot="1" x14ac:dyDescent="0.3">
      <c r="A50" s="18" t="s">
        <v>76</v>
      </c>
      <c r="B50" s="19">
        <v>14</v>
      </c>
      <c r="C50" s="20">
        <v>42787</v>
      </c>
      <c r="D50" s="20">
        <v>42787</v>
      </c>
      <c r="E50" s="20">
        <v>42787</v>
      </c>
      <c r="F50" s="21"/>
      <c r="G50" s="21"/>
      <c r="I50" t="b">
        <f t="shared" si="0"/>
        <v>1</v>
      </c>
    </row>
    <row r="51" spans="1:9" ht="14.25" customHeight="1" thickBot="1" x14ac:dyDescent="0.3">
      <c r="A51" s="18" t="s">
        <v>186</v>
      </c>
      <c r="B51" s="19">
        <v>17</v>
      </c>
      <c r="C51" s="21"/>
      <c r="D51" s="21"/>
      <c r="E51" s="21"/>
      <c r="F51" s="21"/>
      <c r="G51" s="21"/>
      <c r="I51" t="b">
        <f t="shared" si="0"/>
        <v>0</v>
      </c>
    </row>
    <row r="52" spans="1:9" ht="14.25" customHeight="1" thickBot="1" x14ac:dyDescent="0.3">
      <c r="A52" s="18" t="s">
        <v>187</v>
      </c>
      <c r="B52" s="19">
        <v>11</v>
      </c>
      <c r="C52" s="19" t="s">
        <v>188</v>
      </c>
      <c r="D52" s="20">
        <v>42805</v>
      </c>
      <c r="E52" s="20">
        <v>42837</v>
      </c>
      <c r="F52" s="21"/>
      <c r="G52" s="21"/>
      <c r="I52" t="b">
        <v>0</v>
      </c>
    </row>
    <row r="53" spans="1:9" ht="14.25" customHeight="1" thickBot="1" x14ac:dyDescent="0.3">
      <c r="A53" s="18" t="s">
        <v>189</v>
      </c>
      <c r="B53" s="19">
        <v>17</v>
      </c>
      <c r="C53" s="21"/>
      <c r="D53" s="21"/>
      <c r="E53" s="21"/>
      <c r="F53" s="21"/>
      <c r="G53" s="21"/>
      <c r="I53" t="b">
        <f t="shared" si="0"/>
        <v>0</v>
      </c>
    </row>
    <row r="54" spans="1:9" ht="14.25" customHeight="1" thickBot="1" x14ac:dyDescent="0.3">
      <c r="A54" s="18" t="s">
        <v>190</v>
      </c>
      <c r="B54" s="19">
        <v>11</v>
      </c>
      <c r="C54" s="20">
        <v>42836</v>
      </c>
      <c r="D54" s="20">
        <v>42836</v>
      </c>
      <c r="E54" s="21"/>
      <c r="F54" s="21"/>
      <c r="G54" s="21"/>
      <c r="I54" t="b">
        <f t="shared" si="0"/>
        <v>0</v>
      </c>
    </row>
    <row r="55" spans="1:9" ht="14.25" customHeight="1" thickBot="1" x14ac:dyDescent="0.3">
      <c r="A55" s="18" t="s">
        <v>10</v>
      </c>
      <c r="B55" s="19">
        <v>12</v>
      </c>
      <c r="C55" s="20">
        <v>42851</v>
      </c>
      <c r="D55" s="20">
        <v>42851</v>
      </c>
      <c r="E55" s="19" t="s">
        <v>140</v>
      </c>
      <c r="F55" s="21"/>
      <c r="G55" s="21" t="s">
        <v>191</v>
      </c>
      <c r="I55" t="b">
        <v>0</v>
      </c>
    </row>
    <row r="56" spans="1:9" ht="14.25" customHeight="1" thickBot="1" x14ac:dyDescent="0.3">
      <c r="A56" s="18" t="s">
        <v>22</v>
      </c>
      <c r="B56" s="19">
        <v>15</v>
      </c>
      <c r="C56" s="21"/>
      <c r="D56" s="21"/>
      <c r="E56" s="21"/>
      <c r="F56" s="21"/>
      <c r="G56" s="21"/>
      <c r="I56" t="b">
        <f t="shared" si="0"/>
        <v>0</v>
      </c>
    </row>
    <row r="57" spans="1:9" ht="14.25" customHeight="1" thickBot="1" x14ac:dyDescent="0.3">
      <c r="A57" s="18" t="s">
        <v>99</v>
      </c>
      <c r="B57" s="19">
        <v>11</v>
      </c>
      <c r="C57" s="20">
        <v>42892</v>
      </c>
      <c r="D57" s="20">
        <v>42892</v>
      </c>
      <c r="E57" s="20">
        <v>42888</v>
      </c>
      <c r="F57" s="21"/>
      <c r="G57" s="21" t="s">
        <v>192</v>
      </c>
      <c r="I57" t="b">
        <f t="shared" si="0"/>
        <v>1</v>
      </c>
    </row>
    <row r="58" spans="1:9" ht="14.25" customHeight="1" thickBot="1" x14ac:dyDescent="0.3">
      <c r="A58" s="18" t="s">
        <v>107</v>
      </c>
      <c r="B58" s="19">
        <v>15</v>
      </c>
      <c r="C58" s="21"/>
      <c r="D58" s="21"/>
      <c r="E58" s="21"/>
      <c r="F58" s="21"/>
      <c r="G58" s="21"/>
      <c r="I58" t="b">
        <f t="shared" si="0"/>
        <v>0</v>
      </c>
    </row>
    <row r="59" spans="1:9" ht="14.25" customHeight="1" thickBot="1" x14ac:dyDescent="0.3">
      <c r="A59" s="18" t="s">
        <v>106</v>
      </c>
      <c r="B59" s="19">
        <v>13</v>
      </c>
      <c r="C59" s="21"/>
      <c r="D59" s="21"/>
      <c r="E59" s="21"/>
      <c r="F59" s="21"/>
      <c r="G59" s="21"/>
      <c r="I59" t="b">
        <f t="shared" si="0"/>
        <v>0</v>
      </c>
    </row>
    <row r="60" spans="1:9" ht="14.25" customHeight="1" thickBot="1" x14ac:dyDescent="0.3">
      <c r="A60" s="18" t="s">
        <v>108</v>
      </c>
      <c r="B60" s="19">
        <v>14</v>
      </c>
      <c r="C60" s="21"/>
      <c r="D60" s="21"/>
      <c r="E60" s="21"/>
      <c r="F60" s="21"/>
      <c r="G60" s="21"/>
      <c r="I60" t="b">
        <f t="shared" si="0"/>
        <v>0</v>
      </c>
    </row>
    <row r="61" spans="1:9" ht="14.25" customHeight="1" thickBot="1" x14ac:dyDescent="0.3">
      <c r="A61" s="18" t="s">
        <v>193</v>
      </c>
      <c r="B61" s="19">
        <v>17</v>
      </c>
      <c r="C61" s="21"/>
      <c r="D61" s="21"/>
      <c r="E61" s="21"/>
      <c r="F61" s="21"/>
      <c r="G61" s="21"/>
      <c r="I61" t="b">
        <f t="shared" si="0"/>
        <v>0</v>
      </c>
    </row>
    <row r="62" spans="1:9" ht="14.25" customHeight="1" thickBot="1" x14ac:dyDescent="0.3">
      <c r="A62" s="18" t="s">
        <v>123</v>
      </c>
      <c r="B62" s="19">
        <v>13</v>
      </c>
      <c r="C62" s="20">
        <v>42887</v>
      </c>
      <c r="D62" s="20">
        <v>42887</v>
      </c>
      <c r="E62" s="20">
        <v>42880</v>
      </c>
      <c r="F62" s="21"/>
      <c r="G62" s="21" t="s">
        <v>194</v>
      </c>
      <c r="I62" t="b">
        <f t="shared" si="0"/>
        <v>1</v>
      </c>
    </row>
    <row r="63" spans="1:9" ht="14.25" customHeight="1" thickBot="1" x14ac:dyDescent="0.3">
      <c r="A63" s="18" t="s">
        <v>195</v>
      </c>
      <c r="B63" s="19">
        <v>14</v>
      </c>
      <c r="C63" s="21"/>
      <c r="D63" s="21"/>
      <c r="E63" s="21"/>
      <c r="F63" s="21"/>
      <c r="G63" s="21"/>
      <c r="I63" t="b">
        <f t="shared" si="0"/>
        <v>0</v>
      </c>
    </row>
    <row r="64" spans="1:9" ht="14.25" customHeight="1" thickBot="1" x14ac:dyDescent="0.3">
      <c r="A64" s="18" t="s">
        <v>196</v>
      </c>
      <c r="B64" s="19">
        <v>16</v>
      </c>
      <c r="C64" s="21"/>
      <c r="D64" s="21"/>
      <c r="E64" s="21"/>
      <c r="F64" s="21"/>
      <c r="G64" s="21"/>
      <c r="I64" t="b">
        <f t="shared" si="0"/>
        <v>0</v>
      </c>
    </row>
    <row r="65" spans="1:9" ht="14.25" customHeight="1" thickBot="1" x14ac:dyDescent="0.3">
      <c r="A65" s="18" t="s">
        <v>110</v>
      </c>
      <c r="B65" s="19">
        <v>14</v>
      </c>
      <c r="C65" s="20">
        <v>42899</v>
      </c>
      <c r="D65" s="20">
        <v>42899</v>
      </c>
      <c r="E65" s="20">
        <v>42895</v>
      </c>
      <c r="F65" s="21"/>
      <c r="G65" s="21" t="s">
        <v>197</v>
      </c>
      <c r="I65" t="b">
        <f t="shared" si="0"/>
        <v>1</v>
      </c>
    </row>
    <row r="66" spans="1:9" ht="14.25" customHeight="1" thickBot="1" x14ac:dyDescent="0.3">
      <c r="A66" s="18" t="s">
        <v>112</v>
      </c>
      <c r="B66" s="19">
        <v>13</v>
      </c>
      <c r="C66" s="21"/>
      <c r="D66" s="21"/>
      <c r="E66" s="21"/>
      <c r="F66" s="21"/>
      <c r="G66" s="21"/>
      <c r="I66" t="b">
        <f t="shared" si="0"/>
        <v>0</v>
      </c>
    </row>
    <row r="67" spans="1:9" ht="14.25" customHeight="1" thickBot="1" x14ac:dyDescent="0.3">
      <c r="A67" s="18" t="s">
        <v>26</v>
      </c>
      <c r="B67" s="19">
        <v>18</v>
      </c>
      <c r="C67" s="21"/>
      <c r="D67" s="21"/>
      <c r="E67" s="21"/>
      <c r="F67" s="21"/>
      <c r="G67" s="21"/>
      <c r="I67" t="b">
        <f t="shared" ref="I67:I130" si="1">NOT(OR(ISBLANK(E67),ISBLANK(D67),ISBLANK(C67)))</f>
        <v>0</v>
      </c>
    </row>
    <row r="68" spans="1:9" ht="14.25" customHeight="1" thickBot="1" x14ac:dyDescent="0.3">
      <c r="A68" s="18" t="s">
        <v>198</v>
      </c>
      <c r="B68" s="19">
        <v>13</v>
      </c>
      <c r="C68" s="21"/>
      <c r="D68" s="21"/>
      <c r="E68" s="21"/>
      <c r="F68" s="21"/>
      <c r="G68" s="21" t="s">
        <v>199</v>
      </c>
      <c r="I68" t="b">
        <f t="shared" si="1"/>
        <v>0</v>
      </c>
    </row>
    <row r="69" spans="1:9" ht="14.25" customHeight="1" thickBot="1" x14ac:dyDescent="0.3">
      <c r="A69" s="18" t="s">
        <v>67</v>
      </c>
      <c r="B69" s="19">
        <v>11</v>
      </c>
      <c r="C69" s="20">
        <v>42892</v>
      </c>
      <c r="D69" s="20">
        <v>42892</v>
      </c>
      <c r="E69" s="20">
        <v>42872</v>
      </c>
      <c r="F69" s="21"/>
      <c r="G69" s="21"/>
      <c r="I69" t="b">
        <f t="shared" si="1"/>
        <v>1</v>
      </c>
    </row>
    <row r="70" spans="1:9" ht="14.25" customHeight="1" thickBot="1" x14ac:dyDescent="0.3">
      <c r="A70" s="18" t="s">
        <v>13</v>
      </c>
      <c r="B70" s="19">
        <v>13</v>
      </c>
      <c r="C70" s="20">
        <v>42892</v>
      </c>
      <c r="D70" s="20">
        <v>42892</v>
      </c>
      <c r="E70" s="20">
        <v>42872</v>
      </c>
      <c r="F70" s="21"/>
      <c r="G70" s="21" t="s">
        <v>200</v>
      </c>
      <c r="I70" t="b">
        <f t="shared" si="1"/>
        <v>1</v>
      </c>
    </row>
    <row r="71" spans="1:9" ht="14.25" customHeight="1" thickBot="1" x14ac:dyDescent="0.3">
      <c r="A71" s="18" t="s">
        <v>201</v>
      </c>
      <c r="B71" s="19">
        <v>13</v>
      </c>
      <c r="C71" s="21"/>
      <c r="D71" s="21"/>
      <c r="E71" s="21"/>
      <c r="F71" s="21"/>
      <c r="G71" s="21"/>
      <c r="I71" t="b">
        <f t="shared" si="1"/>
        <v>0</v>
      </c>
    </row>
    <row r="72" spans="1:9" ht="14.25" customHeight="1" thickBot="1" x14ac:dyDescent="0.3">
      <c r="A72" s="18" t="s">
        <v>202</v>
      </c>
      <c r="B72" s="19">
        <v>14</v>
      </c>
      <c r="C72" s="21"/>
      <c r="D72" s="21"/>
      <c r="E72" s="21"/>
      <c r="F72" s="21"/>
      <c r="G72" s="21"/>
      <c r="I72" t="b">
        <f t="shared" si="1"/>
        <v>0</v>
      </c>
    </row>
    <row r="73" spans="1:9" ht="14.25" customHeight="1" thickBot="1" x14ac:dyDescent="0.3">
      <c r="A73" s="18" t="s">
        <v>89</v>
      </c>
      <c r="B73" s="19">
        <v>12</v>
      </c>
      <c r="C73" s="20">
        <v>42898</v>
      </c>
      <c r="D73" s="20">
        <v>42898</v>
      </c>
      <c r="E73" s="20">
        <v>42895</v>
      </c>
      <c r="F73" s="21"/>
      <c r="G73" s="21" t="s">
        <v>203</v>
      </c>
      <c r="I73" t="b">
        <f t="shared" si="1"/>
        <v>1</v>
      </c>
    </row>
    <row r="74" spans="1:9" ht="14.25" customHeight="1" thickBot="1" x14ac:dyDescent="0.3">
      <c r="A74" s="18" t="s">
        <v>204</v>
      </c>
      <c r="B74" s="19">
        <v>14</v>
      </c>
      <c r="C74" s="20">
        <v>42892</v>
      </c>
      <c r="D74" s="20">
        <v>42892</v>
      </c>
      <c r="E74" s="20">
        <v>42891</v>
      </c>
      <c r="F74" s="21"/>
      <c r="G74" s="21"/>
      <c r="I74" t="b">
        <f t="shared" si="1"/>
        <v>1</v>
      </c>
    </row>
    <row r="75" spans="1:9" ht="14.25" customHeight="1" thickBot="1" x14ac:dyDescent="0.3">
      <c r="A75" s="18" t="s">
        <v>205</v>
      </c>
      <c r="B75" s="19">
        <v>11</v>
      </c>
      <c r="C75" s="20">
        <v>42892</v>
      </c>
      <c r="D75" s="20">
        <v>42892</v>
      </c>
      <c r="E75" s="20">
        <v>42891</v>
      </c>
      <c r="F75" s="21"/>
      <c r="G75" s="21"/>
      <c r="I75" t="b">
        <f t="shared" si="1"/>
        <v>1</v>
      </c>
    </row>
    <row r="76" spans="1:9" ht="14.25" customHeight="1" thickBot="1" x14ac:dyDescent="0.3">
      <c r="A76" s="18" t="s">
        <v>86</v>
      </c>
      <c r="B76" s="19">
        <v>11</v>
      </c>
      <c r="C76" s="19" t="s">
        <v>206</v>
      </c>
      <c r="D76" s="20">
        <v>42814</v>
      </c>
      <c r="E76" s="20">
        <v>42821</v>
      </c>
      <c r="F76" s="23">
        <v>42815</v>
      </c>
      <c r="G76" s="21"/>
      <c r="I76" t="b">
        <f t="shared" si="1"/>
        <v>1</v>
      </c>
    </row>
    <row r="77" spans="1:9" ht="14.25" customHeight="1" thickBot="1" x14ac:dyDescent="0.3">
      <c r="A77" s="18" t="s">
        <v>207</v>
      </c>
      <c r="B77" s="19">
        <v>11</v>
      </c>
      <c r="C77" s="19" t="s">
        <v>208</v>
      </c>
      <c r="D77" s="20">
        <v>42857</v>
      </c>
      <c r="E77" s="20">
        <v>42821</v>
      </c>
      <c r="F77" s="23">
        <v>42815</v>
      </c>
      <c r="G77" s="21"/>
      <c r="I77" t="b">
        <f t="shared" si="1"/>
        <v>1</v>
      </c>
    </row>
    <row r="78" spans="1:9" ht="14.25" customHeight="1" thickBot="1" x14ac:dyDescent="0.3">
      <c r="A78" s="18" t="s">
        <v>209</v>
      </c>
      <c r="B78" s="19">
        <v>14</v>
      </c>
      <c r="C78" s="21"/>
      <c r="D78" s="21"/>
      <c r="E78" s="21"/>
      <c r="F78" s="21"/>
      <c r="G78" s="21"/>
      <c r="I78" t="b">
        <f t="shared" si="1"/>
        <v>0</v>
      </c>
    </row>
    <row r="79" spans="1:9" ht="14.25" customHeight="1" thickBot="1" x14ac:dyDescent="0.3">
      <c r="A79" s="18" t="s">
        <v>210</v>
      </c>
      <c r="B79" s="19">
        <v>11</v>
      </c>
      <c r="C79" s="20">
        <v>42874</v>
      </c>
      <c r="D79" s="20">
        <v>42874</v>
      </c>
      <c r="E79" s="20">
        <v>42866</v>
      </c>
      <c r="F79" s="23">
        <v>42874</v>
      </c>
      <c r="G79" s="21"/>
      <c r="I79" t="b">
        <f t="shared" si="1"/>
        <v>1</v>
      </c>
    </row>
    <row r="80" spans="1:9" ht="14.25" customHeight="1" thickBot="1" x14ac:dyDescent="0.3">
      <c r="A80" s="18" t="s">
        <v>211</v>
      </c>
      <c r="B80" s="19">
        <v>14</v>
      </c>
      <c r="C80" s="20">
        <v>42869</v>
      </c>
      <c r="D80" s="20">
        <v>42869</v>
      </c>
      <c r="E80" s="20">
        <v>42867</v>
      </c>
      <c r="F80" s="23">
        <v>41708</v>
      </c>
      <c r="G80" s="21"/>
      <c r="I80" t="b">
        <f t="shared" si="1"/>
        <v>1</v>
      </c>
    </row>
    <row r="81" spans="1:9" ht="14.25" customHeight="1" thickBot="1" x14ac:dyDescent="0.3">
      <c r="A81" s="18" t="s">
        <v>212</v>
      </c>
      <c r="B81" s="19">
        <v>14</v>
      </c>
      <c r="C81" s="21"/>
      <c r="D81" s="21"/>
      <c r="E81" s="21"/>
      <c r="F81" s="21"/>
      <c r="G81" s="21"/>
      <c r="I81" t="b">
        <f t="shared" si="1"/>
        <v>0</v>
      </c>
    </row>
    <row r="82" spans="1:9" ht="14.25" customHeight="1" thickBot="1" x14ac:dyDescent="0.3">
      <c r="A82" s="18" t="s">
        <v>213</v>
      </c>
      <c r="B82" s="19">
        <v>16</v>
      </c>
      <c r="C82" s="20">
        <v>42892</v>
      </c>
      <c r="D82" s="20">
        <v>42892</v>
      </c>
      <c r="E82" s="20">
        <v>42872</v>
      </c>
      <c r="F82" s="21"/>
      <c r="G82" s="21" t="s">
        <v>214</v>
      </c>
      <c r="I82" t="b">
        <f t="shared" si="1"/>
        <v>1</v>
      </c>
    </row>
    <row r="83" spans="1:9" ht="14.25" customHeight="1" thickBot="1" x14ac:dyDescent="0.3">
      <c r="A83" s="18" t="s">
        <v>215</v>
      </c>
      <c r="B83" s="19">
        <v>17</v>
      </c>
      <c r="C83" s="19" t="s">
        <v>216</v>
      </c>
      <c r="D83" s="19" t="s">
        <v>140</v>
      </c>
      <c r="E83" s="21"/>
      <c r="F83" s="21"/>
      <c r="G83" s="21"/>
      <c r="I83" t="b">
        <f t="shared" si="1"/>
        <v>0</v>
      </c>
    </row>
    <row r="84" spans="1:9" ht="14.25" customHeight="1" thickBot="1" x14ac:dyDescent="0.3">
      <c r="A84" s="18" t="s">
        <v>121</v>
      </c>
      <c r="B84" s="19">
        <v>11</v>
      </c>
      <c r="C84" s="20">
        <v>42892</v>
      </c>
      <c r="D84" s="20">
        <v>42892</v>
      </c>
      <c r="E84" s="20">
        <v>42881</v>
      </c>
      <c r="F84" s="21"/>
      <c r="G84" s="21"/>
      <c r="I84" t="b">
        <f t="shared" si="1"/>
        <v>1</v>
      </c>
    </row>
    <row r="85" spans="1:9" ht="14.25" customHeight="1" thickBot="1" x14ac:dyDescent="0.3">
      <c r="A85" s="18" t="s">
        <v>21</v>
      </c>
      <c r="B85" s="19">
        <v>16</v>
      </c>
      <c r="C85" s="21"/>
      <c r="D85" s="21"/>
      <c r="E85" s="21"/>
      <c r="F85" s="21"/>
      <c r="G85" s="21"/>
      <c r="I85" t="b">
        <f t="shared" si="1"/>
        <v>0</v>
      </c>
    </row>
    <row r="86" spans="1:9" ht="14.25" customHeight="1" thickBot="1" x14ac:dyDescent="0.3">
      <c r="A86" s="18" t="s">
        <v>217</v>
      </c>
      <c r="B86" s="19">
        <v>11</v>
      </c>
      <c r="C86" s="19" t="s">
        <v>218</v>
      </c>
      <c r="D86" s="20">
        <v>42814</v>
      </c>
      <c r="E86" s="21"/>
      <c r="F86" s="21"/>
      <c r="G86" s="21"/>
      <c r="I86" t="b">
        <f t="shared" si="1"/>
        <v>0</v>
      </c>
    </row>
    <row r="87" spans="1:9" ht="14.25" customHeight="1" thickBot="1" x14ac:dyDescent="0.3">
      <c r="A87" s="18" t="s">
        <v>219</v>
      </c>
      <c r="B87" s="19">
        <v>15</v>
      </c>
      <c r="C87" s="20">
        <v>42885</v>
      </c>
      <c r="D87" s="20">
        <v>42858</v>
      </c>
      <c r="E87" s="20">
        <v>42858</v>
      </c>
      <c r="F87" s="21"/>
      <c r="G87" s="21"/>
      <c r="I87" t="b">
        <f t="shared" si="1"/>
        <v>1</v>
      </c>
    </row>
    <row r="88" spans="1:9" ht="14.25" customHeight="1" thickBot="1" x14ac:dyDescent="0.3">
      <c r="A88" s="18" t="s">
        <v>31</v>
      </c>
      <c r="B88" s="19">
        <v>15</v>
      </c>
      <c r="C88" s="20">
        <v>42874</v>
      </c>
      <c r="D88" s="20">
        <v>42874</v>
      </c>
      <c r="E88" s="20">
        <v>42874</v>
      </c>
      <c r="F88" s="21"/>
      <c r="G88" s="21"/>
      <c r="I88" t="b">
        <f t="shared" si="1"/>
        <v>1</v>
      </c>
    </row>
    <row r="89" spans="1:9" ht="14.25" customHeight="1" thickBot="1" x14ac:dyDescent="0.3">
      <c r="A89" s="18" t="s">
        <v>32</v>
      </c>
      <c r="B89" s="19">
        <v>18</v>
      </c>
      <c r="C89" s="21"/>
      <c r="D89" s="21"/>
      <c r="E89" s="21"/>
      <c r="F89" s="21"/>
      <c r="G89" s="21"/>
      <c r="I89" t="b">
        <f t="shared" si="1"/>
        <v>0</v>
      </c>
    </row>
    <row r="90" spans="1:9" ht="14.25" customHeight="1" thickBot="1" x14ac:dyDescent="0.3">
      <c r="A90" s="18" t="s">
        <v>34</v>
      </c>
      <c r="B90" s="19">
        <v>12</v>
      </c>
      <c r="C90" s="20">
        <v>42874</v>
      </c>
      <c r="D90" s="20">
        <v>42874</v>
      </c>
      <c r="E90" s="20">
        <v>42874</v>
      </c>
      <c r="F90" s="21"/>
      <c r="G90" s="21"/>
      <c r="I90" t="b">
        <f t="shared" si="1"/>
        <v>1</v>
      </c>
    </row>
    <row r="91" spans="1:9" ht="14.25" customHeight="1" thickBot="1" x14ac:dyDescent="0.3">
      <c r="A91" s="18" t="s">
        <v>103</v>
      </c>
      <c r="B91" s="19">
        <v>14</v>
      </c>
      <c r="C91" s="21"/>
      <c r="D91" s="21"/>
      <c r="E91" s="21"/>
      <c r="F91" s="21"/>
      <c r="G91" s="21"/>
      <c r="I91" t="b">
        <f t="shared" si="1"/>
        <v>0</v>
      </c>
    </row>
    <row r="92" spans="1:9" ht="14.25" customHeight="1" thickBot="1" x14ac:dyDescent="0.3">
      <c r="A92" s="18" t="s">
        <v>220</v>
      </c>
      <c r="B92" s="19">
        <v>16</v>
      </c>
      <c r="C92" s="21"/>
      <c r="D92" s="21"/>
      <c r="E92" s="21"/>
      <c r="F92" s="21"/>
      <c r="G92" s="21" t="s">
        <v>221</v>
      </c>
      <c r="I92" t="b">
        <f t="shared" si="1"/>
        <v>0</v>
      </c>
    </row>
    <row r="93" spans="1:9" ht="14.25" customHeight="1" thickBot="1" x14ac:dyDescent="0.3">
      <c r="A93" s="18" t="s">
        <v>222</v>
      </c>
      <c r="B93" s="19">
        <v>11</v>
      </c>
      <c r="C93" s="19" t="s">
        <v>218</v>
      </c>
      <c r="D93" s="20">
        <v>42814</v>
      </c>
      <c r="E93" s="21"/>
      <c r="F93" s="21"/>
      <c r="G93" s="21"/>
      <c r="I93" t="b">
        <f t="shared" si="1"/>
        <v>0</v>
      </c>
    </row>
    <row r="94" spans="1:9" ht="14.25" customHeight="1" thickBot="1" x14ac:dyDescent="0.3">
      <c r="A94" s="18" t="s">
        <v>223</v>
      </c>
      <c r="B94" s="19">
        <v>11</v>
      </c>
      <c r="C94" s="20">
        <v>42899</v>
      </c>
      <c r="D94" s="20">
        <v>42899</v>
      </c>
      <c r="E94" s="20">
        <v>42899</v>
      </c>
      <c r="F94" s="21"/>
      <c r="G94" s="21"/>
      <c r="I94" t="b">
        <f t="shared" si="1"/>
        <v>1</v>
      </c>
    </row>
    <row r="95" spans="1:9" ht="14.25" customHeight="1" thickBot="1" x14ac:dyDescent="0.3">
      <c r="A95" s="18" t="s">
        <v>105</v>
      </c>
      <c r="B95" s="19">
        <v>14</v>
      </c>
      <c r="C95" s="21"/>
      <c r="D95" s="21"/>
      <c r="E95" s="21"/>
      <c r="F95" s="21"/>
      <c r="G95" s="21"/>
      <c r="I95" t="b">
        <f t="shared" si="1"/>
        <v>0</v>
      </c>
    </row>
    <row r="96" spans="1:9" ht="14.25" customHeight="1" thickBot="1" x14ac:dyDescent="0.3">
      <c r="A96" s="18" t="s">
        <v>104</v>
      </c>
      <c r="B96" s="19">
        <v>11</v>
      </c>
      <c r="C96" s="21"/>
      <c r="D96" s="21"/>
      <c r="E96" s="21"/>
      <c r="F96" s="21"/>
      <c r="G96" s="21"/>
      <c r="I96" t="b">
        <f t="shared" si="1"/>
        <v>0</v>
      </c>
    </row>
    <row r="97" spans="1:9" ht="14.25" customHeight="1" thickBot="1" x14ac:dyDescent="0.3">
      <c r="A97" s="18" t="s">
        <v>77</v>
      </c>
      <c r="B97" s="19">
        <v>14</v>
      </c>
      <c r="C97" s="21"/>
      <c r="D97" s="21"/>
      <c r="E97" s="21"/>
      <c r="F97" s="21"/>
      <c r="G97" s="21"/>
      <c r="I97" t="b">
        <f t="shared" si="1"/>
        <v>0</v>
      </c>
    </row>
    <row r="98" spans="1:9" ht="14.25" customHeight="1" thickBot="1" x14ac:dyDescent="0.3">
      <c r="A98" s="18" t="s">
        <v>224</v>
      </c>
      <c r="B98" s="19">
        <v>16</v>
      </c>
      <c r="C98" s="21"/>
      <c r="D98" s="21"/>
      <c r="E98" s="21"/>
      <c r="F98" s="21"/>
      <c r="G98" s="21"/>
      <c r="I98" t="b">
        <f t="shared" si="1"/>
        <v>0</v>
      </c>
    </row>
    <row r="99" spans="1:9" ht="14.25" customHeight="1" thickBot="1" x14ac:dyDescent="0.3">
      <c r="A99" s="18" t="s">
        <v>75</v>
      </c>
      <c r="B99" s="19">
        <v>17</v>
      </c>
      <c r="C99" s="20">
        <v>42852</v>
      </c>
      <c r="D99" s="20">
        <v>42852</v>
      </c>
      <c r="E99" s="20">
        <v>42852</v>
      </c>
      <c r="F99" s="21"/>
      <c r="G99" s="21"/>
      <c r="I99" t="b">
        <f t="shared" si="1"/>
        <v>1</v>
      </c>
    </row>
    <row r="100" spans="1:9" ht="14.25" customHeight="1" thickBot="1" x14ac:dyDescent="0.3">
      <c r="A100" s="18" t="s">
        <v>225</v>
      </c>
      <c r="B100" s="19">
        <v>11</v>
      </c>
      <c r="C100" s="19" t="s">
        <v>226</v>
      </c>
      <c r="D100" s="20">
        <v>42801</v>
      </c>
      <c r="E100" s="21"/>
      <c r="F100" s="21"/>
      <c r="G100" s="21"/>
      <c r="I100" t="b">
        <f t="shared" si="1"/>
        <v>0</v>
      </c>
    </row>
    <row r="101" spans="1:9" ht="14.25" customHeight="1" thickBot="1" x14ac:dyDescent="0.3">
      <c r="A101" s="18" t="s">
        <v>97</v>
      </c>
      <c r="B101" s="19">
        <v>13</v>
      </c>
      <c r="C101" s="21"/>
      <c r="D101" s="21"/>
      <c r="E101" s="21"/>
      <c r="F101" s="21"/>
      <c r="G101" s="21"/>
      <c r="I101" t="b">
        <f t="shared" si="1"/>
        <v>0</v>
      </c>
    </row>
    <row r="102" spans="1:9" ht="14.25" customHeight="1" thickBot="1" x14ac:dyDescent="0.3">
      <c r="A102" s="18" t="s">
        <v>122</v>
      </c>
      <c r="B102" s="19">
        <v>12</v>
      </c>
      <c r="C102" s="21"/>
      <c r="D102" s="21"/>
      <c r="E102" s="21"/>
      <c r="F102" s="21"/>
      <c r="G102" s="21"/>
      <c r="I102" t="b">
        <f t="shared" si="1"/>
        <v>0</v>
      </c>
    </row>
    <row r="103" spans="1:9" ht="14.25" customHeight="1" thickBot="1" x14ac:dyDescent="0.3">
      <c r="A103" s="18" t="s">
        <v>11</v>
      </c>
      <c r="B103" s="19">
        <v>12</v>
      </c>
      <c r="C103" s="21"/>
      <c r="D103" s="21"/>
      <c r="E103" s="21"/>
      <c r="F103" s="21"/>
      <c r="G103" s="21"/>
      <c r="I103" t="b">
        <f t="shared" si="1"/>
        <v>0</v>
      </c>
    </row>
    <row r="104" spans="1:9" ht="14.25" customHeight="1" thickBot="1" x14ac:dyDescent="0.3">
      <c r="A104" s="18" t="s">
        <v>74</v>
      </c>
      <c r="B104" s="19">
        <v>13</v>
      </c>
      <c r="C104" s="20">
        <v>42858</v>
      </c>
      <c r="D104" s="20">
        <v>42858</v>
      </c>
      <c r="E104" s="20">
        <v>42858</v>
      </c>
      <c r="F104" s="21"/>
      <c r="G104" s="21"/>
      <c r="I104" t="b">
        <f t="shared" si="1"/>
        <v>1</v>
      </c>
    </row>
    <row r="105" spans="1:9" ht="14.25" customHeight="1" thickBot="1" x14ac:dyDescent="0.3">
      <c r="A105" s="18" t="s">
        <v>227</v>
      </c>
      <c r="B105" s="19">
        <v>13</v>
      </c>
      <c r="C105" s="21"/>
      <c r="D105" s="21"/>
      <c r="E105" s="21"/>
      <c r="F105" s="21"/>
      <c r="G105" s="21"/>
      <c r="I105" t="b">
        <f t="shared" si="1"/>
        <v>0</v>
      </c>
    </row>
    <row r="106" spans="1:9" ht="14.25" customHeight="1" thickBot="1" x14ac:dyDescent="0.3">
      <c r="A106" s="18" t="s">
        <v>117</v>
      </c>
      <c r="B106" s="19">
        <v>16</v>
      </c>
      <c r="C106" s="20">
        <v>42893</v>
      </c>
      <c r="D106" s="20">
        <v>42893</v>
      </c>
      <c r="E106" s="20">
        <v>42893</v>
      </c>
      <c r="F106" s="21"/>
      <c r="G106" s="21"/>
      <c r="I106" t="b">
        <f t="shared" si="1"/>
        <v>1</v>
      </c>
    </row>
    <row r="107" spans="1:9" ht="14.25" customHeight="1" thickBot="1" x14ac:dyDescent="0.3">
      <c r="A107" s="18" t="s">
        <v>118</v>
      </c>
      <c r="B107" s="19">
        <v>14</v>
      </c>
      <c r="C107" s="20">
        <v>42814</v>
      </c>
      <c r="D107" s="20">
        <v>42814</v>
      </c>
      <c r="E107" s="20">
        <v>42893</v>
      </c>
      <c r="F107" s="21"/>
      <c r="G107" s="21" t="s">
        <v>228</v>
      </c>
      <c r="I107" t="b">
        <f t="shared" si="1"/>
        <v>1</v>
      </c>
    </row>
    <row r="108" spans="1:9" ht="14.25" customHeight="1" thickBot="1" x14ac:dyDescent="0.3">
      <c r="A108" s="18" t="s">
        <v>81</v>
      </c>
      <c r="B108" s="19">
        <v>15</v>
      </c>
      <c r="C108" s="20">
        <v>42865</v>
      </c>
      <c r="D108" s="20">
        <v>42865</v>
      </c>
      <c r="E108" s="20">
        <v>42863</v>
      </c>
      <c r="F108" s="21"/>
      <c r="G108" s="21"/>
      <c r="I108" t="b">
        <f t="shared" si="1"/>
        <v>1</v>
      </c>
    </row>
    <row r="109" spans="1:9" ht="14.25" customHeight="1" thickBot="1" x14ac:dyDescent="0.3">
      <c r="A109" s="18" t="s">
        <v>82</v>
      </c>
      <c r="B109" s="19">
        <v>13</v>
      </c>
      <c r="C109" s="20">
        <v>42865</v>
      </c>
      <c r="D109" s="20">
        <v>42865</v>
      </c>
      <c r="E109" s="20">
        <v>42863</v>
      </c>
      <c r="F109" s="21"/>
      <c r="G109" s="21"/>
      <c r="I109" t="b">
        <f t="shared" si="1"/>
        <v>1</v>
      </c>
    </row>
    <row r="110" spans="1:9" ht="14.25" customHeight="1" thickBot="1" x14ac:dyDescent="0.3">
      <c r="A110" s="18" t="s">
        <v>229</v>
      </c>
      <c r="B110" s="19">
        <v>15</v>
      </c>
      <c r="C110" s="21"/>
      <c r="D110" s="21"/>
      <c r="E110" s="21"/>
      <c r="F110" s="21"/>
      <c r="G110" s="21"/>
      <c r="I110" t="b">
        <f t="shared" si="1"/>
        <v>0</v>
      </c>
    </row>
    <row r="111" spans="1:9" ht="14.25" customHeight="1" thickBot="1" x14ac:dyDescent="0.3">
      <c r="A111" s="18" t="s">
        <v>230</v>
      </c>
      <c r="B111" s="19">
        <v>15</v>
      </c>
      <c r="C111" s="21"/>
      <c r="D111" s="21"/>
      <c r="E111" s="21"/>
      <c r="F111" s="21"/>
      <c r="G111" s="21"/>
      <c r="I111" t="b">
        <f t="shared" si="1"/>
        <v>0</v>
      </c>
    </row>
    <row r="112" spans="1:9" ht="14.25" customHeight="1" thickBot="1" x14ac:dyDescent="0.3">
      <c r="A112" s="18" t="s">
        <v>83</v>
      </c>
      <c r="B112" s="19">
        <v>11</v>
      </c>
      <c r="C112" s="20">
        <v>42801</v>
      </c>
      <c r="D112" s="20">
        <v>42801</v>
      </c>
      <c r="E112" s="20">
        <v>42629</v>
      </c>
      <c r="F112" s="21" t="s">
        <v>231</v>
      </c>
      <c r="G112" s="21"/>
      <c r="I112" t="b">
        <f t="shared" si="1"/>
        <v>1</v>
      </c>
    </row>
    <row r="113" spans="1:9" ht="14.25" customHeight="1" thickBot="1" x14ac:dyDescent="0.3">
      <c r="A113" s="18" t="s">
        <v>232</v>
      </c>
      <c r="B113" s="19">
        <v>11</v>
      </c>
      <c r="C113" s="21"/>
      <c r="D113" s="21"/>
      <c r="E113" s="21"/>
      <c r="F113" s="21"/>
      <c r="G113" s="21"/>
      <c r="I113" t="b">
        <f t="shared" si="1"/>
        <v>0</v>
      </c>
    </row>
    <row r="114" spans="1:9" ht="14.25" customHeight="1" thickBot="1" x14ac:dyDescent="0.3">
      <c r="A114" s="18" t="s">
        <v>109</v>
      </c>
      <c r="B114" s="19">
        <v>11</v>
      </c>
      <c r="C114" s="20">
        <v>42888</v>
      </c>
      <c r="D114" s="20">
        <v>42888</v>
      </c>
      <c r="E114" s="20">
        <v>42892</v>
      </c>
      <c r="F114" s="21"/>
      <c r="G114" s="21" t="s">
        <v>233</v>
      </c>
      <c r="I114" t="b">
        <f t="shared" si="1"/>
        <v>1</v>
      </c>
    </row>
    <row r="115" spans="1:9" ht="14.25" customHeight="1" thickBot="1" x14ac:dyDescent="0.3">
      <c r="A115" s="18" t="s">
        <v>100</v>
      </c>
      <c r="B115" s="19">
        <v>16</v>
      </c>
      <c r="C115" s="20">
        <v>42885</v>
      </c>
      <c r="D115" s="20">
        <v>42885</v>
      </c>
      <c r="E115" s="20">
        <v>42841</v>
      </c>
      <c r="F115" s="21"/>
      <c r="G115" s="21"/>
      <c r="I115" t="b">
        <f t="shared" si="1"/>
        <v>1</v>
      </c>
    </row>
    <row r="116" spans="1:9" ht="14.25" customHeight="1" thickBot="1" x14ac:dyDescent="0.3">
      <c r="A116" s="18" t="s">
        <v>91</v>
      </c>
      <c r="B116" s="19">
        <v>11</v>
      </c>
      <c r="C116" s="20">
        <v>42898</v>
      </c>
      <c r="D116" s="20">
        <v>42898</v>
      </c>
      <c r="E116" s="20">
        <v>42898</v>
      </c>
      <c r="F116" s="21"/>
      <c r="G116" s="21" t="s">
        <v>234</v>
      </c>
      <c r="I116" t="b">
        <f t="shared" si="1"/>
        <v>1</v>
      </c>
    </row>
    <row r="117" spans="1:9" ht="14.25" customHeight="1" thickBot="1" x14ac:dyDescent="0.3">
      <c r="A117" s="18" t="s">
        <v>235</v>
      </c>
      <c r="B117" s="19">
        <v>11</v>
      </c>
      <c r="C117" s="19" t="s">
        <v>139</v>
      </c>
      <c r="D117" s="20">
        <v>42801</v>
      </c>
      <c r="E117" s="20">
        <v>42809</v>
      </c>
      <c r="F117" s="21"/>
      <c r="G117" s="21"/>
      <c r="I117" t="b">
        <f t="shared" si="1"/>
        <v>1</v>
      </c>
    </row>
    <row r="118" spans="1:9" ht="14.25" customHeight="1" thickBot="1" x14ac:dyDescent="0.3">
      <c r="A118" s="18" t="s">
        <v>236</v>
      </c>
      <c r="B118" s="19">
        <v>13</v>
      </c>
      <c r="C118" s="21"/>
      <c r="D118" s="21"/>
      <c r="E118" s="21"/>
      <c r="F118" s="21"/>
      <c r="G118" s="21"/>
      <c r="I118" t="b">
        <f t="shared" si="1"/>
        <v>0</v>
      </c>
    </row>
    <row r="119" spans="1:9" ht="14.25" customHeight="1" thickBot="1" x14ac:dyDescent="0.3">
      <c r="A119" s="18" t="s">
        <v>237</v>
      </c>
      <c r="B119" s="19">
        <v>13</v>
      </c>
      <c r="C119" s="21"/>
      <c r="D119" s="21"/>
      <c r="E119" s="21"/>
      <c r="F119" s="21"/>
      <c r="G119" s="21"/>
      <c r="I119" t="b">
        <f t="shared" si="1"/>
        <v>0</v>
      </c>
    </row>
    <row r="120" spans="1:9" ht="14.25" customHeight="1" thickBot="1" x14ac:dyDescent="0.3">
      <c r="A120" s="18" t="s">
        <v>113</v>
      </c>
      <c r="B120" s="19">
        <v>11</v>
      </c>
      <c r="C120" s="20">
        <v>42892</v>
      </c>
      <c r="D120" s="20">
        <v>42892</v>
      </c>
      <c r="E120" s="20">
        <v>42892</v>
      </c>
      <c r="F120" s="23">
        <v>42871</v>
      </c>
      <c r="G120" s="21"/>
      <c r="I120" t="b">
        <f t="shared" si="1"/>
        <v>1</v>
      </c>
    </row>
    <row r="121" spans="1:9" ht="14.25" customHeight="1" thickBot="1" x14ac:dyDescent="0.3">
      <c r="A121" s="18" t="s">
        <v>238</v>
      </c>
      <c r="B121" s="19">
        <v>16</v>
      </c>
      <c r="C121" s="21"/>
      <c r="D121" s="21"/>
      <c r="E121" s="21"/>
      <c r="F121" s="21"/>
      <c r="G121" s="21"/>
      <c r="I121" t="b">
        <f t="shared" si="1"/>
        <v>0</v>
      </c>
    </row>
    <row r="122" spans="1:9" ht="14.25" customHeight="1" thickBot="1" x14ac:dyDescent="0.3">
      <c r="A122" s="18" t="s">
        <v>87</v>
      </c>
      <c r="B122" s="19">
        <v>12</v>
      </c>
      <c r="C122" s="20">
        <v>42836</v>
      </c>
      <c r="D122" s="20">
        <v>42817</v>
      </c>
      <c r="E122" s="20">
        <v>42818</v>
      </c>
      <c r="F122" s="21"/>
      <c r="G122" s="21"/>
      <c r="I122" t="b">
        <f t="shared" si="1"/>
        <v>1</v>
      </c>
    </row>
    <row r="123" spans="1:9" ht="14.25" customHeight="1" thickBot="1" x14ac:dyDescent="0.3">
      <c r="A123" s="18" t="s">
        <v>96</v>
      </c>
      <c r="B123" s="19">
        <v>16</v>
      </c>
      <c r="C123" s="20">
        <v>42895</v>
      </c>
      <c r="D123" s="20">
        <v>42895</v>
      </c>
      <c r="E123" s="20">
        <v>42895</v>
      </c>
      <c r="F123" s="21"/>
      <c r="G123" s="21" t="s">
        <v>239</v>
      </c>
      <c r="I123" t="b">
        <f t="shared" si="1"/>
        <v>1</v>
      </c>
    </row>
    <row r="124" spans="1:9" ht="14.25" customHeight="1" thickBot="1" x14ac:dyDescent="0.3">
      <c r="A124" s="18" t="s">
        <v>102</v>
      </c>
      <c r="B124" s="19">
        <v>17</v>
      </c>
      <c r="C124" s="20">
        <v>42891</v>
      </c>
      <c r="D124" s="20">
        <v>42891</v>
      </c>
      <c r="E124" s="20">
        <v>42891</v>
      </c>
      <c r="F124" s="21"/>
      <c r="G124" s="21"/>
      <c r="I124" t="b">
        <f t="shared" si="1"/>
        <v>1</v>
      </c>
    </row>
    <row r="125" spans="1:9" ht="14.25" customHeight="1" thickBot="1" x14ac:dyDescent="0.3">
      <c r="A125" s="18" t="s">
        <v>240</v>
      </c>
      <c r="B125" s="19">
        <v>13</v>
      </c>
      <c r="C125" s="21"/>
      <c r="D125" s="21"/>
      <c r="E125" s="21"/>
      <c r="F125" s="21"/>
      <c r="G125" s="21"/>
      <c r="I125" t="b">
        <f t="shared" si="1"/>
        <v>0</v>
      </c>
    </row>
    <row r="126" spans="1:9" ht="14.25" customHeight="1" thickBot="1" x14ac:dyDescent="0.3">
      <c r="A126" s="18" t="s">
        <v>241</v>
      </c>
      <c r="B126" s="19">
        <v>13</v>
      </c>
      <c r="C126" s="21"/>
      <c r="D126" s="21"/>
      <c r="E126" s="21"/>
      <c r="F126" s="21"/>
      <c r="G126" s="21"/>
      <c r="I126" t="b">
        <f t="shared" si="1"/>
        <v>0</v>
      </c>
    </row>
    <row r="127" spans="1:9" ht="14.25" customHeight="1" thickBot="1" x14ac:dyDescent="0.3">
      <c r="A127" s="18" t="s">
        <v>116</v>
      </c>
      <c r="B127" s="19">
        <v>15</v>
      </c>
      <c r="C127" s="21"/>
      <c r="D127" s="21"/>
      <c r="E127" s="20">
        <v>42809</v>
      </c>
      <c r="F127" s="21"/>
      <c r="G127" s="21"/>
      <c r="I127" t="b">
        <f t="shared" si="1"/>
        <v>0</v>
      </c>
    </row>
    <row r="128" spans="1:9" ht="14.25" customHeight="1" thickBot="1" x14ac:dyDescent="0.3">
      <c r="A128" s="18" t="s">
        <v>23</v>
      </c>
      <c r="B128" s="19">
        <v>16</v>
      </c>
      <c r="C128" s="21"/>
      <c r="D128" s="21"/>
      <c r="E128" s="21"/>
      <c r="F128" s="21"/>
      <c r="G128" s="21"/>
      <c r="I128" t="b">
        <f t="shared" si="1"/>
        <v>0</v>
      </c>
    </row>
    <row r="129" spans="1:9" ht="14.25" customHeight="1" thickBot="1" x14ac:dyDescent="0.3">
      <c r="A129" s="18" t="s">
        <v>28</v>
      </c>
      <c r="B129" s="19">
        <v>18</v>
      </c>
      <c r="C129" s="21"/>
      <c r="D129" s="21"/>
      <c r="E129" s="21"/>
      <c r="F129" s="21"/>
      <c r="G129" s="21"/>
      <c r="I129" t="b">
        <f t="shared" si="1"/>
        <v>0</v>
      </c>
    </row>
    <row r="130" spans="1:9" ht="14.25" customHeight="1" thickBot="1" x14ac:dyDescent="0.3">
      <c r="A130" s="18" t="s">
        <v>242</v>
      </c>
      <c r="B130" s="19">
        <v>11</v>
      </c>
      <c r="C130" s="21"/>
      <c r="D130" s="21"/>
      <c r="E130" s="21"/>
      <c r="F130" s="21"/>
      <c r="G130" s="21"/>
      <c r="I130" t="b">
        <f t="shared" si="1"/>
        <v>0</v>
      </c>
    </row>
    <row r="131" spans="1:9" ht="14.25" customHeight="1" thickBot="1" x14ac:dyDescent="0.3">
      <c r="A131" s="18" t="s">
        <v>243</v>
      </c>
      <c r="B131" s="19">
        <v>14</v>
      </c>
      <c r="C131" s="21"/>
      <c r="D131" s="21"/>
      <c r="E131" s="21"/>
      <c r="F131" s="21"/>
      <c r="G131" s="21"/>
      <c r="I131" t="b">
        <f t="shared" ref="I131:I185" si="2">NOT(OR(ISBLANK(E131),ISBLANK(D131),ISBLANK(C131)))</f>
        <v>0</v>
      </c>
    </row>
    <row r="132" spans="1:9" ht="14.25" customHeight="1" thickBot="1" x14ac:dyDescent="0.3">
      <c r="A132" s="18" t="s">
        <v>114</v>
      </c>
      <c r="B132" s="19">
        <v>13</v>
      </c>
      <c r="C132" s="21"/>
      <c r="D132" s="21"/>
      <c r="E132" s="21"/>
      <c r="F132" s="21"/>
      <c r="G132" s="21"/>
      <c r="I132" t="b">
        <f t="shared" si="2"/>
        <v>0</v>
      </c>
    </row>
    <row r="133" spans="1:9" ht="14.25" customHeight="1" thickBot="1" x14ac:dyDescent="0.3">
      <c r="A133" s="18" t="s">
        <v>244</v>
      </c>
      <c r="B133" s="19">
        <v>16</v>
      </c>
      <c r="C133" s="21"/>
      <c r="D133" s="21"/>
      <c r="E133" s="21"/>
      <c r="F133" s="21"/>
      <c r="G133" s="21"/>
      <c r="I133" t="b">
        <f t="shared" si="2"/>
        <v>0</v>
      </c>
    </row>
    <row r="134" spans="1:9" ht="14.25" customHeight="1" thickBot="1" x14ac:dyDescent="0.3">
      <c r="A134" s="18" t="s">
        <v>80</v>
      </c>
      <c r="B134" s="19">
        <v>11</v>
      </c>
      <c r="C134" s="21"/>
      <c r="D134" s="21"/>
      <c r="E134" s="21"/>
      <c r="F134" s="21"/>
      <c r="G134" s="21"/>
      <c r="I134" t="b">
        <f t="shared" si="2"/>
        <v>0</v>
      </c>
    </row>
    <row r="135" spans="1:9" ht="14.25" customHeight="1" thickBot="1" x14ac:dyDescent="0.3">
      <c r="A135" s="18" t="s">
        <v>115</v>
      </c>
      <c r="B135" s="19">
        <v>15</v>
      </c>
      <c r="C135" s="21"/>
      <c r="D135" s="21"/>
      <c r="E135" s="21"/>
      <c r="F135" s="21"/>
      <c r="G135" s="21"/>
      <c r="I135" t="b">
        <f t="shared" si="2"/>
        <v>0</v>
      </c>
    </row>
    <row r="136" spans="1:9" ht="14.25" customHeight="1" thickBot="1" x14ac:dyDescent="0.3">
      <c r="A136" s="18" t="s">
        <v>245</v>
      </c>
      <c r="B136" s="19">
        <v>16</v>
      </c>
      <c r="C136" s="21"/>
      <c r="D136" s="21"/>
      <c r="E136" s="21"/>
      <c r="F136" s="21"/>
      <c r="G136" s="21"/>
      <c r="I136" t="b">
        <f t="shared" si="2"/>
        <v>0</v>
      </c>
    </row>
    <row r="137" spans="1:9" ht="14.25" customHeight="1" thickBot="1" x14ac:dyDescent="0.3">
      <c r="A137" s="18" t="s">
        <v>246</v>
      </c>
      <c r="B137" s="19">
        <v>13</v>
      </c>
      <c r="C137" s="20">
        <v>42773</v>
      </c>
      <c r="D137" s="20">
        <v>42773</v>
      </c>
      <c r="E137" s="21"/>
      <c r="F137" s="21"/>
      <c r="G137" s="21"/>
      <c r="I137" t="b">
        <f t="shared" si="2"/>
        <v>0</v>
      </c>
    </row>
    <row r="138" spans="1:9" ht="14.25" customHeight="1" thickBot="1" x14ac:dyDescent="0.3">
      <c r="A138" s="18" t="s">
        <v>94</v>
      </c>
      <c r="B138" s="19">
        <v>11</v>
      </c>
      <c r="C138" s="20">
        <v>42807</v>
      </c>
      <c r="D138" s="20">
        <v>42807</v>
      </c>
      <c r="E138" s="20">
        <v>42828</v>
      </c>
      <c r="F138" s="21"/>
      <c r="G138" s="21"/>
      <c r="I138" t="b">
        <f t="shared" si="2"/>
        <v>1</v>
      </c>
    </row>
    <row r="139" spans="1:9" ht="14.25" customHeight="1" thickBot="1" x14ac:dyDescent="0.3">
      <c r="A139" s="18" t="s">
        <v>247</v>
      </c>
      <c r="B139" s="19">
        <v>14</v>
      </c>
      <c r="C139" s="21"/>
      <c r="D139" s="21"/>
      <c r="E139" s="21"/>
      <c r="F139" s="21"/>
      <c r="G139" s="21"/>
      <c r="I139" t="b">
        <f t="shared" si="2"/>
        <v>0</v>
      </c>
    </row>
    <row r="140" spans="1:9" ht="14.25" customHeight="1" thickBot="1" x14ac:dyDescent="0.3">
      <c r="A140" s="18" t="s">
        <v>119</v>
      </c>
      <c r="B140" s="19">
        <v>13</v>
      </c>
      <c r="C140" s="20">
        <v>42829</v>
      </c>
      <c r="D140" s="20">
        <v>42829</v>
      </c>
      <c r="E140" s="20">
        <v>42810</v>
      </c>
      <c r="F140" s="21"/>
      <c r="G140" s="21"/>
      <c r="I140" t="b">
        <f t="shared" si="2"/>
        <v>1</v>
      </c>
    </row>
    <row r="141" spans="1:9" ht="14.25" customHeight="1" thickBot="1" x14ac:dyDescent="0.3">
      <c r="A141" s="18" t="s">
        <v>248</v>
      </c>
      <c r="B141" s="19">
        <v>11</v>
      </c>
      <c r="C141" s="20">
        <v>42836</v>
      </c>
      <c r="D141" s="20">
        <v>42836</v>
      </c>
      <c r="E141" s="21"/>
      <c r="F141" s="21"/>
      <c r="G141" s="21"/>
      <c r="I141" t="b">
        <f t="shared" si="2"/>
        <v>0</v>
      </c>
    </row>
    <row r="142" spans="1:9" ht="14.25" customHeight="1" x14ac:dyDescent="0.25">
      <c r="I142" t="b">
        <f t="shared" si="2"/>
        <v>0</v>
      </c>
    </row>
    <row r="143" spans="1:9" ht="14.25" customHeight="1" x14ac:dyDescent="0.25">
      <c r="I143" t="b">
        <f t="shared" si="2"/>
        <v>0</v>
      </c>
    </row>
    <row r="144" spans="1:9" ht="14.25" customHeight="1" x14ac:dyDescent="0.25">
      <c r="I144" t="b">
        <f t="shared" si="2"/>
        <v>0</v>
      </c>
    </row>
    <row r="145" spans="9:9" ht="14.25" customHeight="1" x14ac:dyDescent="0.25">
      <c r="I145" t="b">
        <f t="shared" si="2"/>
        <v>0</v>
      </c>
    </row>
    <row r="146" spans="9:9" ht="14.25" customHeight="1" x14ac:dyDescent="0.25">
      <c r="I146" t="b">
        <f t="shared" si="2"/>
        <v>0</v>
      </c>
    </row>
    <row r="147" spans="9:9" ht="14.25" customHeight="1" x14ac:dyDescent="0.25">
      <c r="I147" t="b">
        <f t="shared" si="2"/>
        <v>0</v>
      </c>
    </row>
    <row r="148" spans="9:9" ht="14.25" customHeight="1" x14ac:dyDescent="0.25">
      <c r="I148" t="b">
        <f t="shared" si="2"/>
        <v>0</v>
      </c>
    </row>
    <row r="149" spans="9:9" ht="14.25" customHeight="1" x14ac:dyDescent="0.25">
      <c r="I149" t="b">
        <f t="shared" si="2"/>
        <v>0</v>
      </c>
    </row>
    <row r="150" spans="9:9" ht="14.25" customHeight="1" x14ac:dyDescent="0.25">
      <c r="I150" t="b">
        <f t="shared" si="2"/>
        <v>0</v>
      </c>
    </row>
    <row r="151" spans="9:9" ht="14.25" customHeight="1" x14ac:dyDescent="0.25">
      <c r="I151" t="b">
        <f t="shared" si="2"/>
        <v>0</v>
      </c>
    </row>
    <row r="152" spans="9:9" ht="14.25" customHeight="1" x14ac:dyDescent="0.25">
      <c r="I152" t="b">
        <f t="shared" si="2"/>
        <v>0</v>
      </c>
    </row>
    <row r="153" spans="9:9" ht="14.25" customHeight="1" x14ac:dyDescent="0.25">
      <c r="I153" t="b">
        <f t="shared" si="2"/>
        <v>0</v>
      </c>
    </row>
    <row r="154" spans="9:9" ht="14.25" customHeight="1" x14ac:dyDescent="0.25">
      <c r="I154" t="b">
        <f t="shared" si="2"/>
        <v>0</v>
      </c>
    </row>
    <row r="155" spans="9:9" ht="14.25" customHeight="1" x14ac:dyDescent="0.25">
      <c r="I155" t="b">
        <f t="shared" si="2"/>
        <v>0</v>
      </c>
    </row>
    <row r="156" spans="9:9" ht="14.25" customHeight="1" x14ac:dyDescent="0.25">
      <c r="I156" t="b">
        <f t="shared" si="2"/>
        <v>0</v>
      </c>
    </row>
    <row r="157" spans="9:9" ht="14.25" customHeight="1" x14ac:dyDescent="0.25">
      <c r="I157" t="b">
        <f t="shared" si="2"/>
        <v>0</v>
      </c>
    </row>
    <row r="158" spans="9:9" ht="14.25" customHeight="1" x14ac:dyDescent="0.25">
      <c r="I158" t="b">
        <f t="shared" si="2"/>
        <v>0</v>
      </c>
    </row>
    <row r="159" spans="9:9" ht="14.25" customHeight="1" x14ac:dyDescent="0.25">
      <c r="I159" t="b">
        <f t="shared" si="2"/>
        <v>0</v>
      </c>
    </row>
    <row r="160" spans="9:9" ht="14.25" customHeight="1" x14ac:dyDescent="0.25">
      <c r="I160" t="b">
        <f t="shared" si="2"/>
        <v>0</v>
      </c>
    </row>
    <row r="161" spans="9:9" ht="14.25" customHeight="1" x14ac:dyDescent="0.25">
      <c r="I161" t="b">
        <f t="shared" si="2"/>
        <v>0</v>
      </c>
    </row>
    <row r="162" spans="9:9" ht="14.25" customHeight="1" x14ac:dyDescent="0.25">
      <c r="I162" t="b">
        <f t="shared" si="2"/>
        <v>0</v>
      </c>
    </row>
    <row r="163" spans="9:9" ht="14.25" customHeight="1" x14ac:dyDescent="0.25">
      <c r="I163" t="b">
        <f t="shared" si="2"/>
        <v>0</v>
      </c>
    </row>
    <row r="164" spans="9:9" ht="14.25" customHeight="1" x14ac:dyDescent="0.25">
      <c r="I164" t="b">
        <f t="shared" si="2"/>
        <v>0</v>
      </c>
    </row>
    <row r="165" spans="9:9" ht="14.25" customHeight="1" x14ac:dyDescent="0.25">
      <c r="I165" t="b">
        <f t="shared" si="2"/>
        <v>0</v>
      </c>
    </row>
    <row r="166" spans="9:9" ht="14.25" customHeight="1" x14ac:dyDescent="0.25">
      <c r="I166" t="b">
        <f t="shared" si="2"/>
        <v>0</v>
      </c>
    </row>
    <row r="167" spans="9:9" ht="14.25" customHeight="1" x14ac:dyDescent="0.25">
      <c r="I167" t="b">
        <f t="shared" si="2"/>
        <v>0</v>
      </c>
    </row>
    <row r="168" spans="9:9" ht="14.25" customHeight="1" x14ac:dyDescent="0.25">
      <c r="I168" t="b">
        <f t="shared" si="2"/>
        <v>0</v>
      </c>
    </row>
    <row r="169" spans="9:9" ht="14.25" customHeight="1" x14ac:dyDescent="0.25">
      <c r="I169" t="b">
        <f t="shared" si="2"/>
        <v>0</v>
      </c>
    </row>
    <row r="170" spans="9:9" ht="14.25" customHeight="1" x14ac:dyDescent="0.25">
      <c r="I170" t="b">
        <f t="shared" si="2"/>
        <v>0</v>
      </c>
    </row>
    <row r="171" spans="9:9" ht="14.25" customHeight="1" x14ac:dyDescent="0.25">
      <c r="I171" t="b">
        <f t="shared" si="2"/>
        <v>0</v>
      </c>
    </row>
    <row r="172" spans="9:9" ht="14.25" customHeight="1" x14ac:dyDescent="0.25">
      <c r="I172" t="b">
        <f t="shared" si="2"/>
        <v>0</v>
      </c>
    </row>
    <row r="173" spans="9:9" ht="14.25" customHeight="1" x14ac:dyDescent="0.25">
      <c r="I173" t="b">
        <f t="shared" si="2"/>
        <v>0</v>
      </c>
    </row>
    <row r="174" spans="9:9" ht="14.25" customHeight="1" x14ac:dyDescent="0.25">
      <c r="I174" t="b">
        <f t="shared" si="2"/>
        <v>0</v>
      </c>
    </row>
    <row r="175" spans="9:9" ht="14.25" customHeight="1" x14ac:dyDescent="0.25">
      <c r="I175" t="b">
        <f t="shared" si="2"/>
        <v>0</v>
      </c>
    </row>
    <row r="176" spans="9:9" ht="14.25" customHeight="1" x14ac:dyDescent="0.25">
      <c r="I176" t="b">
        <f t="shared" si="2"/>
        <v>0</v>
      </c>
    </row>
    <row r="177" spans="9:9" ht="14.25" customHeight="1" x14ac:dyDescent="0.25">
      <c r="I177" t="b">
        <f t="shared" si="2"/>
        <v>0</v>
      </c>
    </row>
    <row r="178" spans="9:9" ht="14.25" customHeight="1" x14ac:dyDescent="0.25">
      <c r="I178" t="b">
        <f t="shared" si="2"/>
        <v>0</v>
      </c>
    </row>
    <row r="179" spans="9:9" ht="14.25" customHeight="1" x14ac:dyDescent="0.25">
      <c r="I179" t="b">
        <f t="shared" si="2"/>
        <v>0</v>
      </c>
    </row>
    <row r="180" spans="9:9" ht="14.25" customHeight="1" x14ac:dyDescent="0.25">
      <c r="I180" t="b">
        <f t="shared" si="2"/>
        <v>0</v>
      </c>
    </row>
    <row r="181" spans="9:9" ht="14.25" customHeight="1" x14ac:dyDescent="0.25">
      <c r="I181" t="b">
        <f t="shared" si="2"/>
        <v>0</v>
      </c>
    </row>
    <row r="182" spans="9:9" ht="14.25" customHeight="1" x14ac:dyDescent="0.25">
      <c r="I182" t="b">
        <f t="shared" si="2"/>
        <v>0</v>
      </c>
    </row>
    <row r="183" spans="9:9" ht="14.25" customHeight="1" x14ac:dyDescent="0.25">
      <c r="I183" t="b">
        <f t="shared" si="2"/>
        <v>0</v>
      </c>
    </row>
    <row r="184" spans="9:9" ht="14.25" customHeight="1" x14ac:dyDescent="0.25">
      <c r="I184" t="b">
        <f t="shared" si="2"/>
        <v>0</v>
      </c>
    </row>
    <row r="185" spans="9:9" ht="14.25" customHeight="1" x14ac:dyDescent="0.25">
      <c r="I185" t="b">
        <f t="shared" si="2"/>
        <v>0</v>
      </c>
    </row>
    <row r="186" spans="9:9" ht="14.25" customHeight="1" x14ac:dyDescent="0.25"/>
    <row r="187" spans="9:9" ht="14.25" customHeight="1" x14ac:dyDescent="0.25"/>
    <row r="188" spans="9:9" ht="14.25" customHeight="1" x14ac:dyDescent="0.25"/>
    <row r="189" spans="9:9" ht="14.25" customHeight="1" x14ac:dyDescent="0.25"/>
    <row r="190" spans="9:9" ht="14.25" customHeight="1" x14ac:dyDescent="0.25"/>
    <row r="191" spans="9:9" ht="14.25" customHeight="1" x14ac:dyDescent="0.25"/>
    <row r="192" spans="9:9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503"/>
  <sheetViews>
    <sheetView workbookViewId="0"/>
  </sheetViews>
  <sheetFormatPr defaultColWidth="9.33203125" defaultRowHeight="13.2" x14ac:dyDescent="0.25"/>
  <cols>
    <col min="1" max="1" width="24.33203125" style="26" bestFit="1" customWidth="1"/>
    <col min="2" max="3" width="12.109375" customWidth="1"/>
    <col min="4" max="4" width="19.33203125" customWidth="1"/>
    <col min="5" max="5" width="44.88671875" style="142" customWidth="1"/>
    <col min="6" max="6" width="9.33203125" customWidth="1"/>
    <col min="7" max="7" width="28.33203125" customWidth="1"/>
    <col min="8" max="8" width="11" customWidth="1"/>
    <col min="9" max="9" width="12.6640625" customWidth="1"/>
    <col min="10" max="10" width="15.33203125" bestFit="1" customWidth="1"/>
  </cols>
  <sheetData>
    <row r="1" spans="1:11" s="1" customFormat="1" x14ac:dyDescent="0.25">
      <c r="A1" s="26" t="s">
        <v>3</v>
      </c>
      <c r="B1" s="1" t="s">
        <v>5</v>
      </c>
      <c r="D1" s="1" t="s">
        <v>6</v>
      </c>
      <c r="E1" s="140" t="s">
        <v>4</v>
      </c>
      <c r="F1" s="1" t="s">
        <v>7</v>
      </c>
      <c r="G1" s="1" t="s">
        <v>8</v>
      </c>
      <c r="H1" s="1" t="s">
        <v>1</v>
      </c>
      <c r="I1" s="1" t="s">
        <v>9</v>
      </c>
      <c r="J1" s="1" t="s">
        <v>0</v>
      </c>
      <c r="K1" s="1" t="s">
        <v>1579</v>
      </c>
    </row>
    <row r="2" spans="1:11" x14ac:dyDescent="0.25">
      <c r="A2" s="1" t="str">
        <f>'Export Data'!X2&amp;", "&amp;'Export Data'!W2</f>
        <v>Shork, Ryan</v>
      </c>
      <c r="B2" t="str">
        <f>LEFT('Export Data'!AS2,3)</f>
        <v>Sat</v>
      </c>
      <c r="C2" t="str">
        <f>IF('Export Data'!AV2="I will drive my scout, and I can drive other scouts TO camp.","DRIVE "&amp;'Export Data'!AW2,IF('Export Data'!AV2="I have arranged a ride for my scout TO camp..","Has Ride ("&amp;'Export Data'!AY2&amp;")",IF('Export Data'!AV2="I can drive ONLY my scout TO camp.","Has Ride (Family)",IF('Export Data'!AV2="Please find a ride for my scout TO camp.","Needs Ride",IF('Export Data'!AV2="My scout will drive themselves TO camp.","DRIVE (Self)","No Info")))))</f>
        <v>Has Ride (Family)</v>
      </c>
      <c r="D2" s="141" t="str">
        <f>IF('Export Data'!AZ2="I will drive my scout, and I can drive other scouts HOME.","DRIVE "&amp;'Export Data'!BA2,IF('Export Data'!AX2="I have arranged a ride for my scout HOME.","Has Ride ("&amp;'Export Data'!BC2&amp;")",IF('Export Data'!AZ2="I can drive ONLY my scout HOME.","Has Ride (Family)",IF('Export Data'!AZ2="Please find a ride for my scout HOME.","Needs Ride",IF('Export Data'!AZ2="My scout will drive themselves HOME.","DRIVE (Self)","No Info")))))</f>
        <v>Has Ride (Family)</v>
      </c>
      <c r="E2" s="142" t="str">
        <f>IF(NOT(ISBLANK('Export Data'!AX2)),"Drive to Camp: "&amp;'Export Data'!AX2&amp;CHAR(10),"")&amp;IF(NOT(ISBLANK('Export Data'!BB2)),"Drive Home: "&amp;'Export Data'!BB2,"")&amp; 'Export Data'!BK2</f>
        <v/>
      </c>
      <c r="F2">
        <f>IF(J2="179 Adult","Goat",VLOOKUP(A2,Contacts!$A$1:$F$103,3))</f>
        <v>0</v>
      </c>
      <c r="G2" s="26" t="str">
        <f t="shared" ref="G2:G33" si="0">IF(J2="179 Adult","AA"&amp;LEFT(A2,3),IF(J2="179 Sibling","SS"&amp;LEFT(A2,3),"YY"&amp;LEFT(A2,3)))</f>
        <v>YYSho</v>
      </c>
      <c r="H2" t="str">
        <f>'Export Data'!AA2</f>
        <v>shorkryan1@gmail.com</v>
      </c>
      <c r="I2" t="str">
        <f>'Export Data'!Z2</f>
        <v>734-5026659</v>
      </c>
      <c r="J2" s="80" t="str">
        <f>'Export Data'!Y2</f>
        <v>179 Youth</v>
      </c>
      <c r="K2">
        <v>43832.663194444445</v>
      </c>
    </row>
    <row r="3" spans="1:11" x14ac:dyDescent="0.25">
      <c r="A3" s="1" t="str">
        <f>'Export Data'!X3&amp;", "&amp;'Export Data'!W3</f>
        <v>LECKENBY, CHARLES</v>
      </c>
      <c r="B3" t="str">
        <f>LEFT('Export Data'!AS3,3)</f>
        <v>Sun</v>
      </c>
      <c r="C3" t="str">
        <f>IF('Export Data'!AV3="I will drive my scout, and I can drive other scouts TO camp.","DRIVE "&amp;'Export Data'!AW3,IF('Export Data'!AV3="I have arranged a ride for my scout TO camp..","Has Ride ("&amp;'Export Data'!AY3&amp;")",IF('Export Data'!AV3="I can drive ONLY my scout TO camp.","Has Ride (Family)",IF('Export Data'!AV3="Please find a ride for my scout TO camp.","Needs Ride",IF('Export Data'!AV3="My scout will drive themselves TO camp.","DRIVE (Self)","No Info")))))</f>
        <v>No Info</v>
      </c>
      <c r="D3" s="141" t="str">
        <f>IF('Export Data'!AZ3="I will drive my scout, and I can drive other scouts HOME.","DRIVE "&amp;'Export Data'!BA3,IF('Export Data'!AX3="I have arranged a ride for my scout HOME.","Has Ride ("&amp;'Export Data'!BC3&amp;")",IF('Export Data'!AZ3="I can drive ONLY my scout HOME.","Has Ride (Family)",IF('Export Data'!AZ3="Please find a ride for my scout HOME.","Needs Ride",IF('Export Data'!AZ3="My scout will drive themselves HOME.","DRIVE (Self)","No Info")))))</f>
        <v>No Info</v>
      </c>
      <c r="E3" s="142" t="str">
        <f>IF(NOT(ISBLANK('Export Data'!AX3)),"Drive to Camp: "&amp;'Export Data'!AX3&amp;CHAR(10),"")&amp;IF(NOT(ISBLANK('Export Data'!BB3)),"Drive Home: "&amp;'Export Data'!BB3,"")&amp; 'Export Data'!BK3</f>
        <v/>
      </c>
      <c r="F3" t="str">
        <f>IF(J3="179 Adult","Goat",VLOOKUP(A3,Contacts!$A$1:$F$103,3))</f>
        <v>Paul Bunyan</v>
      </c>
      <c r="G3" s="26" t="str">
        <f t="shared" si="0"/>
        <v>YYLEC</v>
      </c>
      <c r="H3" t="str">
        <f>'Export Data'!AA3</f>
        <v>ttratliff@hotmail.com</v>
      </c>
      <c r="I3">
        <f>'Export Data'!Z3</f>
        <v>2485087319</v>
      </c>
      <c r="J3" s="80" t="str">
        <f>'Export Data'!Y3</f>
        <v>179 Youth</v>
      </c>
      <c r="K3">
        <v>43832.663194444445</v>
      </c>
    </row>
    <row r="4" spans="1:11" x14ac:dyDescent="0.25">
      <c r="A4" s="1" t="str">
        <f>'Export Data'!X4&amp;", "&amp;'Export Data'!W4</f>
        <v>Thomson, Duncan</v>
      </c>
      <c r="B4" t="str">
        <f>LEFT('Export Data'!AS4,3)</f>
        <v>Sat</v>
      </c>
      <c r="C4" t="str">
        <f>IF('Export Data'!AV4="I will drive my scout, and I can drive other scouts TO camp.","DRIVE "&amp;'Export Data'!AW4,IF('Export Data'!AV4="I have arranged a ride for my scout TO camp..","Has Ride ("&amp;'Export Data'!AY4&amp;")",IF('Export Data'!AV4="I can drive ONLY my scout TO camp.","Has Ride (Family)",IF('Export Data'!AV4="Please find a ride for my scout TO camp.","Needs Ride",IF('Export Data'!AV4="My scout will drive themselves TO camp.","DRIVE (Self)","No Info")))))</f>
        <v>Has Ride (Family)</v>
      </c>
      <c r="D4" s="141" t="str">
        <f>IF('Export Data'!AZ4="I will drive my scout, and I can drive other scouts HOME.","DRIVE "&amp;'Export Data'!BA4,IF('Export Data'!AX4="I have arranged a ride for my scout HOME.","Has Ride ("&amp;'Export Data'!BC4&amp;")",IF('Export Data'!AZ4="I can drive ONLY my scout HOME.","Has Ride (Family)",IF('Export Data'!AZ4="Please find a ride for my scout HOME.","Needs Ride",IF('Export Data'!AZ4="My scout will drive themselves HOME.","DRIVE (Self)","No Info")))))</f>
        <v>Has Ride (Family)</v>
      </c>
      <c r="E4" s="142" t="str">
        <f>IF(NOT(ISBLANK('Export Data'!AX4)),"Drive to Camp: "&amp;'Export Data'!AX4&amp;CHAR(10),"")&amp;IF(NOT(ISBLANK('Export Data'!BB4)),"Drive Home: "&amp;'Export Data'!BB4,"")&amp; 'Export Data'!BK4</f>
        <v/>
      </c>
      <c r="F4">
        <f>IF(J4="179 Adult","Goat",VLOOKUP(A4,Contacts!$A$1:$F$103,3))</f>
        <v>0</v>
      </c>
      <c r="G4" s="26" t="str">
        <f t="shared" si="0"/>
        <v>YYTho</v>
      </c>
      <c r="H4" t="str">
        <f>'Export Data'!AA4</f>
        <v>alec_thomson@hotmail.com</v>
      </c>
      <c r="I4" t="str">
        <f>'Export Data'!Z4</f>
        <v>248 9435412</v>
      </c>
      <c r="J4" s="80" t="str">
        <f>'Export Data'!Y4</f>
        <v>179 Youth</v>
      </c>
      <c r="K4">
        <v>43832.663194444445</v>
      </c>
    </row>
    <row r="5" spans="1:11" x14ac:dyDescent="0.25">
      <c r="A5" s="1" t="str">
        <f>'Export Data'!X5&amp;", "&amp;'Export Data'!W5</f>
        <v>Zerbonia, Nate</v>
      </c>
      <c r="B5" t="str">
        <f>LEFT('Export Data'!AS5,3)</f>
        <v>Sat</v>
      </c>
      <c r="C5" t="str">
        <f>IF('Export Data'!AV5="I will drive my scout, and I can drive other scouts TO camp.","DRIVE "&amp;'Export Data'!AW5,IF('Export Data'!AV5="I have arranged a ride for my scout TO camp..","Has Ride ("&amp;'Export Data'!AY5&amp;")",IF('Export Data'!AV5="I can drive ONLY my scout TO camp.","Has Ride (Family)",IF('Export Data'!AV5="Please find a ride for my scout TO camp.","Needs Ride",IF('Export Data'!AV5="My scout will drive themselves TO camp.","DRIVE (Self)","No Info")))))</f>
        <v>No Info</v>
      </c>
      <c r="D5" s="141" t="str">
        <f>IF('Export Data'!AZ5="I will drive my scout, and I can drive other scouts HOME.","DRIVE "&amp;'Export Data'!BA5,IF('Export Data'!AX5="I have arranged a ride for my scout HOME.","Has Ride ("&amp;'Export Data'!BC5&amp;")",IF('Export Data'!AZ5="I can drive ONLY my scout HOME.","Has Ride (Family)",IF('Export Data'!AZ5="Please find a ride for my scout HOME.","Needs Ride",IF('Export Data'!AZ5="My scout will drive themselves HOME.","DRIVE (Self)","No Info")))))</f>
        <v>Has Ride (Family)</v>
      </c>
      <c r="E5" s="142" t="str">
        <f>IF(NOT(ISBLANK('Export Data'!AX5)),"Drive to Camp: "&amp;'Export Data'!AX5&amp;CHAR(10),"")&amp;IF(NOT(ISBLANK('Export Data'!BB5)),"Drive Home: "&amp;'Export Data'!BB5,"")&amp; 'Export Data'!BK5</f>
        <v/>
      </c>
      <c r="F5">
        <f>IF(J5="179 Adult","Goat",VLOOKUP(A5,Contacts!$A$1:$F$103,3))</f>
        <v>0</v>
      </c>
      <c r="G5" s="26" t="str">
        <f t="shared" si="0"/>
        <v>YYZer</v>
      </c>
      <c r="H5" t="str">
        <f>'Export Data'!AA5</f>
        <v>Lzerbonia@sbcglobal.net</v>
      </c>
      <c r="I5">
        <f>'Export Data'!Z5</f>
        <v>2488072983</v>
      </c>
      <c r="J5" s="80" t="str">
        <f>'Export Data'!Y5</f>
        <v>179 Youth</v>
      </c>
      <c r="K5">
        <v>43832.663194444445</v>
      </c>
    </row>
    <row r="6" spans="1:11" x14ac:dyDescent="0.25">
      <c r="A6" s="1" t="str">
        <f>'Export Data'!X6&amp;", "&amp;'Export Data'!W6</f>
        <v>Zerbonia, Alex</v>
      </c>
      <c r="B6" t="str">
        <f>LEFT('Export Data'!AS6,3)</f>
        <v>Sun</v>
      </c>
      <c r="C6" t="str">
        <f>IF('Export Data'!AV6="I will drive my scout, and I can drive other scouts TO camp.","DRIVE "&amp;'Export Data'!AW6,IF('Export Data'!AV6="I have arranged a ride for my scout TO camp..","Has Ride ("&amp;'Export Data'!AY6&amp;")",IF('Export Data'!AV6="I can drive ONLY my scout TO camp.","Has Ride (Family)",IF('Export Data'!AV6="Please find a ride for my scout TO camp.","Needs Ride",IF('Export Data'!AV6="My scout will drive themselves TO camp.","DRIVE (Self)","No Info")))))</f>
        <v>Has Ride (Family)</v>
      </c>
      <c r="D6" s="141" t="str">
        <f>IF('Export Data'!AZ6="I will drive my scout, and I can drive other scouts HOME.","DRIVE "&amp;'Export Data'!BA6,IF('Export Data'!AX6="I have arranged a ride for my scout HOME.","Has Ride ("&amp;'Export Data'!BC6&amp;")",IF('Export Data'!AZ6="I can drive ONLY my scout HOME.","Has Ride (Family)",IF('Export Data'!AZ6="Please find a ride for my scout HOME.","Needs Ride",IF('Export Data'!AZ6="My scout will drive themselves HOME.","DRIVE (Self)","No Info")))))</f>
        <v>Has Ride (Family)</v>
      </c>
      <c r="E6" s="142" t="str">
        <f>IF(NOT(ISBLANK('Export Data'!AX6)),"Drive to Camp: "&amp;'Export Data'!AX6&amp;CHAR(10),"")&amp;IF(NOT(ISBLANK('Export Data'!BB6)),"Drive Home: "&amp;'Export Data'!BB6,"")&amp; 'Export Data'!BK6</f>
        <v/>
      </c>
      <c r="F6">
        <f>IF(J6="179 Adult","Goat",VLOOKUP(A6,Contacts!$A$1:$F$103,3))</f>
        <v>0</v>
      </c>
      <c r="G6" s="26" t="str">
        <f t="shared" si="0"/>
        <v>YYZer</v>
      </c>
      <c r="H6" t="str">
        <f>'Export Data'!AA6</f>
        <v>lzerbonia@sbcglobal.net</v>
      </c>
      <c r="I6" t="str">
        <f>'Export Data'!Z6</f>
        <v>248-807-3121</v>
      </c>
      <c r="J6" s="80" t="str">
        <f>'Export Data'!Y6</f>
        <v>179 Youth</v>
      </c>
      <c r="K6">
        <v>43832.663194444445</v>
      </c>
    </row>
    <row r="7" spans="1:11" x14ac:dyDescent="0.25">
      <c r="A7" s="1" t="str">
        <f>'Export Data'!X7&amp;", "&amp;'Export Data'!W7</f>
        <v>Silvagi, Frank Jr</v>
      </c>
      <c r="B7" t="str">
        <f>LEFT('Export Data'!AS7,3)</f>
        <v>Sat</v>
      </c>
      <c r="C7" t="str">
        <f>IF('Export Data'!AV7="I will drive my scout, and I can drive other scouts TO camp.","DRIVE "&amp;'Export Data'!AW7,IF('Export Data'!AV7="I have arranged a ride for my scout TO camp..","Has Ride ("&amp;'Export Data'!AY7&amp;")",IF('Export Data'!AV7="I can drive ONLY my scout TO camp.","Has Ride (Family)",IF('Export Data'!AV7="Please find a ride for my scout TO camp.","Needs Ride",IF('Export Data'!AV7="My scout will drive themselves TO camp.","DRIVE (Self)","No Info")))))</f>
        <v>Has Ride (Family)</v>
      </c>
      <c r="D7" s="141" t="str">
        <f>IF('Export Data'!AZ7="I will drive my scout, and I can drive other scouts HOME.","DRIVE "&amp;'Export Data'!BA7,IF('Export Data'!AX7="I have arranged a ride for my scout HOME.","Has Ride ("&amp;'Export Data'!BC7&amp;")",IF('Export Data'!AZ7="I can drive ONLY my scout HOME.","Has Ride (Family)",IF('Export Data'!AZ7="Please find a ride for my scout HOME.","Needs Ride",IF('Export Data'!AZ7="My scout will drive themselves HOME.","DRIVE (Self)","No Info")))))</f>
        <v>Has Ride (Family)</v>
      </c>
      <c r="E7" s="142" t="str">
        <f>IF(NOT(ISBLANK('Export Data'!AX7)),"Drive to Camp: "&amp;'Export Data'!AX7&amp;CHAR(10),"")&amp;IF(NOT(ISBLANK('Export Data'!BB7)),"Drive Home: "&amp;'Export Data'!BB7,"")&amp; 'Export Data'!BK7</f>
        <v/>
      </c>
      <c r="F7">
        <f>IF(J7="179 Adult","Goat",VLOOKUP(A7,Contacts!$A$1:$F$103,3))</f>
        <v>0</v>
      </c>
      <c r="G7" s="26" t="str">
        <f t="shared" si="0"/>
        <v>YYSil</v>
      </c>
      <c r="H7" t="str">
        <f>'Export Data'!AA7</f>
        <v>Asilvagi@icloud.com</v>
      </c>
      <c r="I7">
        <f>'Export Data'!Z7</f>
        <v>2488400284</v>
      </c>
      <c r="J7" s="80" t="str">
        <f>'Export Data'!Y7</f>
        <v>179 Youth</v>
      </c>
      <c r="K7">
        <v>43832.663194444445</v>
      </c>
    </row>
    <row r="8" spans="1:11" x14ac:dyDescent="0.25">
      <c r="A8" s="1" t="str">
        <f>'Export Data'!X8&amp;", "&amp;'Export Data'!W8</f>
        <v>Silvagi, Frank Sr</v>
      </c>
      <c r="B8" t="str">
        <f>LEFT('Export Data'!AS8,3)</f>
        <v/>
      </c>
      <c r="C8" t="str">
        <f>IF('Export Data'!AV8="I will drive my scout, and I can drive other scouts TO camp.","DRIVE "&amp;'Export Data'!AW8,IF('Export Data'!AV8="I have arranged a ride for my scout TO camp..","Has Ride ("&amp;'Export Data'!AY8&amp;")",IF('Export Data'!AV8="I can drive ONLY my scout TO camp.","Has Ride (Family)",IF('Export Data'!AV8="Please find a ride for my scout TO camp.","Needs Ride",IF('Export Data'!AV8="My scout will drive themselves TO camp.","DRIVE (Self)","No Info")))))</f>
        <v>No Info</v>
      </c>
      <c r="D8" s="141" t="str">
        <f>IF('Export Data'!AZ8="I will drive my scout, and I can drive other scouts HOME.","DRIVE "&amp;'Export Data'!BA8,IF('Export Data'!AX8="I have arranged a ride for my scout HOME.","Has Ride ("&amp;'Export Data'!BC8&amp;")",IF('Export Data'!AZ8="I can drive ONLY my scout HOME.","Has Ride (Family)",IF('Export Data'!AZ8="Please find a ride for my scout HOME.","Needs Ride",IF('Export Data'!AZ8="My scout will drive themselves HOME.","DRIVE (Self)","No Info")))))</f>
        <v>No Info</v>
      </c>
      <c r="E8" s="142" t="str">
        <f>IF(NOT(ISBLANK('Export Data'!AX8)),"Drive to Camp: "&amp;'Export Data'!AX8&amp;CHAR(10),"")&amp;IF(NOT(ISBLANK('Export Data'!BB8)),"Drive Home: "&amp;'Export Data'!BB8,"")&amp; 'Export Data'!BK8</f>
        <v/>
      </c>
      <c r="F8" t="str">
        <f>IF(J8="179 Adult","Goat",VLOOKUP(A8,Contacts!$A$1:$F$103,3))</f>
        <v>Goat</v>
      </c>
      <c r="G8" s="26" t="str">
        <f t="shared" si="0"/>
        <v>AASil</v>
      </c>
      <c r="H8" t="str">
        <f>'Export Data'!AA8</f>
        <v>Asilvagi@icloud.com</v>
      </c>
      <c r="I8">
        <f>'Export Data'!Z8</f>
        <v>2488400284</v>
      </c>
      <c r="J8" s="80" t="str">
        <f>'Export Data'!Y8</f>
        <v>179 Adult</v>
      </c>
      <c r="K8">
        <v>43832.663194444445</v>
      </c>
    </row>
    <row r="9" spans="1:11" x14ac:dyDescent="0.25">
      <c r="A9" s="1" t="str">
        <f>'Export Data'!X9&amp;", "&amp;'Export Data'!W9</f>
        <v>Rouse, Peyton</v>
      </c>
      <c r="B9" t="str">
        <f>LEFT('Export Data'!AS9,3)</f>
        <v>Sun</v>
      </c>
      <c r="C9" t="str">
        <f>IF('Export Data'!AV9="I will drive my scout, and I can drive other scouts TO camp.","DRIVE "&amp;'Export Data'!AW9,IF('Export Data'!AV9="I have arranged a ride for my scout TO camp..","Has Ride ("&amp;'Export Data'!AY9&amp;")",IF('Export Data'!AV9="I can drive ONLY my scout TO camp.","Has Ride (Family)",IF('Export Data'!AV9="Please find a ride for my scout TO camp.","Needs Ride",IF('Export Data'!AV9="My scout will drive themselves TO camp.","DRIVE (Self)","No Info")))))</f>
        <v>Has Ride (Family)</v>
      </c>
      <c r="D9" s="141" t="str">
        <f>IF('Export Data'!AZ9="I will drive my scout, and I can drive other scouts HOME.","DRIVE "&amp;'Export Data'!BA9,IF('Export Data'!AX9="I have arranged a ride for my scout HOME.","Has Ride ("&amp;'Export Data'!BC9&amp;")",IF('Export Data'!AZ9="I can drive ONLY my scout HOME.","Has Ride (Family)",IF('Export Data'!AZ9="Please find a ride for my scout HOME.","Needs Ride",IF('Export Data'!AZ9="My scout will drive themselves HOME.","DRIVE (Self)","No Info")))))</f>
        <v>Has Ride (Family)</v>
      </c>
      <c r="E9" s="142" t="str">
        <f>IF(NOT(ISBLANK('Export Data'!AX9)),"Drive to Camp: "&amp;'Export Data'!AX9&amp;CHAR(10),"")&amp;IF(NOT(ISBLANK('Export Data'!BB9)),"Drive Home: "&amp;'Export Data'!BB9,"")&amp; 'Export Data'!BK9</f>
        <v/>
      </c>
      <c r="F9">
        <f>IF(J9="179 Adult","Goat",VLOOKUP(A9,Contacts!$A$1:$F$103,3))</f>
        <v>0</v>
      </c>
      <c r="G9" s="26" t="str">
        <f t="shared" si="0"/>
        <v>YYRou</v>
      </c>
      <c r="H9" t="str">
        <f>'Export Data'!AA9</f>
        <v>toddrouse@bex.net</v>
      </c>
      <c r="I9">
        <f>'Export Data'!Z9</f>
        <v>4192052667</v>
      </c>
      <c r="J9" s="80" t="str">
        <f>'Export Data'!Y9</f>
        <v>179 Youth</v>
      </c>
      <c r="K9">
        <v>43832.663194444445</v>
      </c>
    </row>
    <row r="10" spans="1:11" x14ac:dyDescent="0.25">
      <c r="A10" s="1" t="str">
        <f>'Export Data'!X10&amp;", "&amp;'Export Data'!W10</f>
        <v>Eruppakkattu, Mathew</v>
      </c>
      <c r="B10" t="str">
        <f>LEFT('Export Data'!AS10,3)</f>
        <v>Sun</v>
      </c>
      <c r="C10" t="str">
        <f>IF('Export Data'!AV10="I will drive my scout, and I can drive other scouts TO camp.","DRIVE "&amp;'Export Data'!AW10,IF('Export Data'!AV10="I have arranged a ride for my scout TO camp..","Has Ride ("&amp;'Export Data'!AY10&amp;")",IF('Export Data'!AV10="I can drive ONLY my scout TO camp.","Has Ride (Family)",IF('Export Data'!AV10="Please find a ride for my scout TO camp.","Needs Ride",IF('Export Data'!AV10="My scout will drive themselves TO camp.","DRIVE (Self)","No Info")))))</f>
        <v>Has Ride (Family)</v>
      </c>
      <c r="D10" s="141" t="str">
        <f>IF('Export Data'!AZ10="I will drive my scout, and I can drive other scouts HOME.","DRIVE "&amp;'Export Data'!BA10,IF('Export Data'!AX10="I have arranged a ride for my scout HOME.","Has Ride ("&amp;'Export Data'!BC10&amp;")",IF('Export Data'!AZ10="I can drive ONLY my scout HOME.","Has Ride (Family)",IF('Export Data'!AZ10="Please find a ride for my scout HOME.","Needs Ride",IF('Export Data'!AZ10="My scout will drive themselves HOME.","DRIVE (Self)","No Info")))))</f>
        <v>Has Ride (Family)</v>
      </c>
      <c r="E10" s="142" t="str">
        <f>IF(NOT(ISBLANK('Export Data'!AX10)),"Drive to Camp: "&amp;'Export Data'!AX10&amp;CHAR(10),"")&amp;IF(NOT(ISBLANK('Export Data'!BB10)),"Drive Home: "&amp;'Export Data'!BB10,"")&amp; 'Export Data'!BK10</f>
        <v>None</v>
      </c>
      <c r="F10" t="str">
        <f>IF(J10="179 Adult","Goat",VLOOKUP(A10,Contacts!$A$1:$F$103,3))</f>
        <v>Flaming Hawk</v>
      </c>
      <c r="G10" s="26" t="str">
        <f t="shared" si="0"/>
        <v>YYEru</v>
      </c>
      <c r="H10" t="str">
        <f>'Export Data'!AA10</f>
        <v>meetajith@gmail.com</v>
      </c>
      <c r="I10">
        <f>'Export Data'!Z10</f>
        <v>6168480411</v>
      </c>
      <c r="J10" s="80" t="str">
        <f>'Export Data'!Y10</f>
        <v>179 Youth</v>
      </c>
      <c r="K10">
        <v>43832.663194444445</v>
      </c>
    </row>
    <row r="11" spans="1:11" x14ac:dyDescent="0.25">
      <c r="A11" s="1" t="str">
        <f>'Export Data'!X11&amp;", "&amp;'Export Data'!W11</f>
        <v>Vestlund, Karl</v>
      </c>
      <c r="B11" t="str">
        <f>LEFT('Export Data'!AS11,3)</f>
        <v>Sun</v>
      </c>
      <c r="C11" t="str">
        <f>IF('Export Data'!AV11="I will drive my scout, and I can drive other scouts TO camp.","DRIVE "&amp;'Export Data'!AW11,IF('Export Data'!AV11="I have arranged a ride for my scout TO camp..","Has Ride ("&amp;'Export Data'!AY11&amp;")",IF('Export Data'!AV11="I can drive ONLY my scout TO camp.","Has Ride (Family)",IF('Export Data'!AV11="Please find a ride for my scout TO camp.","Needs Ride",IF('Export Data'!AV11="My scout will drive themselves TO camp.","DRIVE (Self)","No Info")))))</f>
        <v>Has Ride (Family)</v>
      </c>
      <c r="D11" s="141" t="str">
        <f>IF('Export Data'!AZ11="I will drive my scout, and I can drive other scouts HOME.","DRIVE "&amp;'Export Data'!BA11,IF('Export Data'!AX11="I have arranged a ride for my scout HOME.","Has Ride ("&amp;'Export Data'!BC11&amp;")",IF('Export Data'!AZ11="I can drive ONLY my scout HOME.","Has Ride (Family)",IF('Export Data'!AZ11="Please find a ride for my scout HOME.","Needs Ride",IF('Export Data'!AZ11="My scout will drive themselves HOME.","DRIVE (Self)","No Info")))))</f>
        <v>Has Ride (Family)</v>
      </c>
      <c r="E11" s="142" t="str">
        <f>IF(NOT(ISBLANK('Export Data'!AX11)),"Drive to Camp: "&amp;'Export Data'!AX11&amp;CHAR(10),"")&amp;IF(NOT(ISBLANK('Export Data'!BB11)),"Drive Home: "&amp;'Export Data'!BB11,"")&amp; 'Export Data'!BK11</f>
        <v/>
      </c>
      <c r="F11">
        <f>IF(J11="179 Adult","Goat",VLOOKUP(A11,Contacts!$A$1:$F$103,3))</f>
        <v>0</v>
      </c>
      <c r="G11" s="26" t="str">
        <f t="shared" si="0"/>
        <v>YYVes</v>
      </c>
      <c r="H11" t="str">
        <f>'Export Data'!AA11</f>
        <v>cecilia.vestlund@vastergarden.org</v>
      </c>
      <c r="I11">
        <f>'Export Data'!Z11</f>
        <v>3136555899</v>
      </c>
      <c r="J11" s="80" t="str">
        <f>'Export Data'!Y11</f>
        <v>179 Youth</v>
      </c>
      <c r="K11">
        <v>43832.663194444445</v>
      </c>
    </row>
    <row r="12" spans="1:11" x14ac:dyDescent="0.25">
      <c r="A12" s="1" t="str">
        <f>'Export Data'!X12&amp;", "&amp;'Export Data'!W12</f>
        <v>Imel, Edison</v>
      </c>
      <c r="B12" t="str">
        <f>LEFT('Export Data'!AS12,3)</f>
        <v>Sat</v>
      </c>
      <c r="C12" t="str">
        <f>IF('Export Data'!AV12="I will drive my scout, and I can drive other scouts TO camp.","DRIVE "&amp;'Export Data'!AW12,IF('Export Data'!AV12="I have arranged a ride for my scout TO camp..","Has Ride ("&amp;'Export Data'!AY12&amp;")",IF('Export Data'!AV12="I can drive ONLY my scout TO camp.","Has Ride (Family)",IF('Export Data'!AV12="Please find a ride for my scout TO camp.","Needs Ride",IF('Export Data'!AV12="My scout will drive themselves TO camp.","DRIVE (Self)","No Info")))))</f>
        <v>Has Ride (Family)</v>
      </c>
      <c r="D12" s="141" t="str">
        <f>IF('Export Data'!AZ12="I will drive my scout, and I can drive other scouts HOME.","DRIVE "&amp;'Export Data'!BA12,IF('Export Data'!AX12="I have arranged a ride for my scout HOME.","Has Ride ("&amp;'Export Data'!BC12&amp;")",IF('Export Data'!AZ12="I can drive ONLY my scout HOME.","Has Ride (Family)",IF('Export Data'!AZ12="Please find a ride for my scout HOME.","Needs Ride",IF('Export Data'!AZ12="My scout will drive themselves HOME.","DRIVE (Self)","No Info")))))</f>
        <v>Has Ride (Family)</v>
      </c>
      <c r="E12" s="142" t="str">
        <f>IF(NOT(ISBLANK('Export Data'!AX12)),"Drive to Camp: "&amp;'Export Data'!AX12&amp;CHAR(10),"")&amp;IF(NOT(ISBLANK('Export Data'!BB12)),"Drive Home: "&amp;'Export Data'!BB12,"")&amp; 'Export Data'!BK12</f>
        <v/>
      </c>
      <c r="F12" t="str">
        <f>IF(J12="179 Adult","Goat",VLOOKUP(A12,Contacts!$A$1:$F$103,3))</f>
        <v>Fox</v>
      </c>
      <c r="G12" s="26" t="str">
        <f t="shared" si="0"/>
        <v>YYIme</v>
      </c>
      <c r="H12" t="str">
        <f>'Export Data'!AA12</f>
        <v>imelacres@sbcglobal.net</v>
      </c>
      <c r="I12" t="str">
        <f>'Export Data'!Z12</f>
        <v>248-508-7328</v>
      </c>
      <c r="J12" s="80" t="str">
        <f>'Export Data'!Y12</f>
        <v>179 Youth</v>
      </c>
      <c r="K12">
        <v>43832.663194444445</v>
      </c>
    </row>
    <row r="13" spans="1:11" x14ac:dyDescent="0.25">
      <c r="A13" s="1" t="str">
        <f>'Export Data'!X13&amp;", "&amp;'Export Data'!W13</f>
        <v>Imel, Michael</v>
      </c>
      <c r="B13" t="str">
        <f>LEFT('Export Data'!AS13,3)</f>
        <v/>
      </c>
      <c r="C13" t="str">
        <f>IF('Export Data'!AV13="I will drive my scout, and I can drive other scouts TO camp.","DRIVE "&amp;'Export Data'!AW13,IF('Export Data'!AV13="I have arranged a ride for my scout TO camp..","Has Ride ("&amp;'Export Data'!AY13&amp;")",IF('Export Data'!AV13="I can drive ONLY my scout TO camp.","Has Ride (Family)",IF('Export Data'!AV13="Please find a ride for my scout TO camp.","Needs Ride",IF('Export Data'!AV13="My scout will drive themselves TO camp.","DRIVE (Self)","No Info")))))</f>
        <v>No Info</v>
      </c>
      <c r="D13" s="141" t="str">
        <f>IF('Export Data'!AZ13="I will drive my scout, and I can drive other scouts HOME.","DRIVE "&amp;'Export Data'!BA13,IF('Export Data'!AX13="I have arranged a ride for my scout HOME.","Has Ride ("&amp;'Export Data'!BC13&amp;")",IF('Export Data'!AZ13="I can drive ONLY my scout HOME.","Has Ride (Family)",IF('Export Data'!AZ13="Please find a ride for my scout HOME.","Needs Ride",IF('Export Data'!AZ13="My scout will drive themselves HOME.","DRIVE (Self)","No Info")))))</f>
        <v>No Info</v>
      </c>
      <c r="E13" s="142" t="str">
        <f>IF(NOT(ISBLANK('Export Data'!AX13)),"Drive to Camp: "&amp;'Export Data'!AX13&amp;CHAR(10),"")&amp;IF(NOT(ISBLANK('Export Data'!BB13)),"Drive Home: "&amp;'Export Data'!BB13,"")&amp; 'Export Data'!BK13</f>
        <v/>
      </c>
      <c r="F13" t="str">
        <f>IF(J13="179 Adult","Goat",VLOOKUP(A13,Contacts!$A$1:$F$103,3))</f>
        <v>Goat</v>
      </c>
      <c r="G13" s="26" t="str">
        <f t="shared" si="0"/>
        <v>AAIme</v>
      </c>
      <c r="H13" t="str">
        <f>'Export Data'!AA13</f>
        <v>imelacres@sbcglobal.net</v>
      </c>
      <c r="I13">
        <f>'Export Data'!Z13</f>
        <v>2485087328</v>
      </c>
      <c r="J13" s="80" t="str">
        <f>'Export Data'!Y13</f>
        <v>179 Adult</v>
      </c>
      <c r="K13">
        <v>43832.663194444445</v>
      </c>
    </row>
    <row r="14" spans="1:11" x14ac:dyDescent="0.25">
      <c r="A14" s="1" t="str">
        <f>'Export Data'!X14&amp;", "&amp;'Export Data'!W14</f>
        <v>Imel, Franklin</v>
      </c>
      <c r="B14" t="str">
        <f>LEFT('Export Data'!AS14,3)</f>
        <v>Sat</v>
      </c>
      <c r="C14" t="str">
        <f>IF('Export Data'!AV14="I will drive my scout, and I can drive other scouts TO camp.","DRIVE "&amp;'Export Data'!AW14,IF('Export Data'!AV14="I have arranged a ride for my scout TO camp..","Has Ride ("&amp;'Export Data'!AY14&amp;")",IF('Export Data'!AV14="I can drive ONLY my scout TO camp.","Has Ride (Family)",IF('Export Data'!AV14="Please find a ride for my scout TO camp.","Needs Ride",IF('Export Data'!AV14="My scout will drive themselves TO camp.","DRIVE (Self)","No Info")))))</f>
        <v>Has Ride (Family)</v>
      </c>
      <c r="D14" s="141" t="str">
        <f>IF('Export Data'!AZ14="I will drive my scout, and I can drive other scouts HOME.","DRIVE "&amp;'Export Data'!BA14,IF('Export Data'!AX14="I have arranged a ride for my scout HOME.","Has Ride ("&amp;'Export Data'!BC14&amp;")",IF('Export Data'!AZ14="I can drive ONLY my scout HOME.","Has Ride (Family)",IF('Export Data'!AZ14="Please find a ride for my scout HOME.","Needs Ride",IF('Export Data'!AZ14="My scout will drive themselves HOME.","DRIVE (Self)","No Info")))))</f>
        <v>Has Ride (Family)</v>
      </c>
      <c r="E14" s="142" t="str">
        <f>IF(NOT(ISBLANK('Export Data'!AX14)),"Drive to Camp: "&amp;'Export Data'!AX14&amp;CHAR(10),"")&amp;IF(NOT(ISBLANK('Export Data'!BB14)),"Drive Home: "&amp;'Export Data'!BB14,"")&amp; 'Export Data'!BK14</f>
        <v/>
      </c>
      <c r="F14" t="str">
        <f>IF(J14="179 Adult","Goat",VLOOKUP(A14,Contacts!$A$1:$F$103,3))</f>
        <v>Fox</v>
      </c>
      <c r="G14" s="26" t="str">
        <f t="shared" si="0"/>
        <v>YYIme</v>
      </c>
      <c r="H14" t="str">
        <f>'Export Data'!AA14</f>
        <v>imelacres@sbcglobal.net</v>
      </c>
      <c r="I14">
        <f>'Export Data'!Z14</f>
        <v>2485087328</v>
      </c>
      <c r="J14" s="80" t="str">
        <f>'Export Data'!Y14</f>
        <v>179 Youth</v>
      </c>
      <c r="K14">
        <v>43832.663194444445</v>
      </c>
    </row>
    <row r="15" spans="1:11" x14ac:dyDescent="0.25">
      <c r="A15" s="1" t="str">
        <f>'Export Data'!X15&amp;", "&amp;'Export Data'!W15</f>
        <v>Ayotte, Rachael</v>
      </c>
      <c r="B15" t="str">
        <f>LEFT('Export Data'!AS15,3)</f>
        <v/>
      </c>
      <c r="C15" t="str">
        <f>IF('Export Data'!AV15="I will drive my scout, and I can drive other scouts TO camp.","DRIVE "&amp;'Export Data'!AW15,IF('Export Data'!AV15="I have arranged a ride for my scout TO camp..","Has Ride ("&amp;'Export Data'!AY15&amp;")",IF('Export Data'!AV15="I can drive ONLY my scout TO camp.","Has Ride (Family)",IF('Export Data'!AV15="Please find a ride for my scout TO camp.","Needs Ride",IF('Export Data'!AV15="My scout will drive themselves TO camp.","DRIVE (Self)","No Info")))))</f>
        <v>No Info</v>
      </c>
      <c r="D15" s="141" t="str">
        <f>IF('Export Data'!AZ15="I will drive my scout, and I can drive other scouts HOME.","DRIVE "&amp;'Export Data'!BA15,IF('Export Data'!AX15="I have arranged a ride for my scout HOME.","Has Ride ("&amp;'Export Data'!BC15&amp;")",IF('Export Data'!AZ15="I can drive ONLY my scout HOME.","Has Ride (Family)",IF('Export Data'!AZ15="Please find a ride for my scout HOME.","Needs Ride",IF('Export Data'!AZ15="My scout will drive themselves HOME.","DRIVE (Self)","No Info")))))</f>
        <v>No Info</v>
      </c>
      <c r="E15" s="142" t="str">
        <f>IF(NOT(ISBLANK('Export Data'!AX15)),"Drive to Camp: "&amp;'Export Data'!AX15&amp;CHAR(10),"")&amp;IF(NOT(ISBLANK('Export Data'!BB15)),"Drive Home: "&amp;'Export Data'!BB15,"")&amp; 'Export Data'!BK15</f>
        <v/>
      </c>
      <c r="F15" t="str">
        <f>IF(J15="179 Adult","Goat",VLOOKUP(A15,Contacts!$A$1:$F$103,3))</f>
        <v>Goat</v>
      </c>
      <c r="G15" s="26" t="str">
        <f t="shared" si="0"/>
        <v>AAAyo</v>
      </c>
      <c r="H15" t="str">
        <f>'Export Data'!AA15</f>
        <v>imelacres@sbcglobal.net</v>
      </c>
      <c r="I15" t="str">
        <f>'Export Data'!Z15</f>
        <v>248-508-7922</v>
      </c>
      <c r="J15" s="80" t="str">
        <f>'Export Data'!Y15</f>
        <v>179 Adult</v>
      </c>
      <c r="K15">
        <v>43832.663194444445</v>
      </c>
    </row>
    <row r="16" spans="1:11" ht="39.6" x14ac:dyDescent="0.25">
      <c r="A16" s="1" t="str">
        <f>'Export Data'!X16&amp;", "&amp;'Export Data'!W16</f>
        <v>Klawender Jr, Norman</v>
      </c>
      <c r="B16" t="str">
        <f>LEFT('Export Data'!AS16,3)</f>
        <v>Sat</v>
      </c>
      <c r="C16" t="str">
        <f>IF('Export Data'!AV16="I will drive my scout, and I can drive other scouts TO camp.","DRIVE "&amp;'Export Data'!AW16,IF('Export Data'!AV16="I have arranged a ride for my scout TO camp..","Has Ride ("&amp;'Export Data'!AY16&amp;")",IF('Export Data'!AV16="I can drive ONLY my scout TO camp.","Has Ride (Family)",IF('Export Data'!AV16="Please find a ride for my scout TO camp.","Needs Ride",IF('Export Data'!AV16="My scout will drive themselves TO camp.","DRIVE (Self)","No Info")))))</f>
        <v>Has Ride (Family)</v>
      </c>
      <c r="D16" s="141" t="str">
        <f>IF('Export Data'!AZ16="I will drive my scout, and I can drive other scouts HOME.","DRIVE "&amp;'Export Data'!BA16,IF('Export Data'!AX16="I have arranged a ride for my scout HOME.","Has Ride ("&amp;'Export Data'!BC16&amp;")",IF('Export Data'!AZ16="I can drive ONLY my scout HOME.","Has Ride (Family)",IF('Export Data'!AZ16="Please find a ride for my scout HOME.","Needs Ride",IF('Export Data'!AZ16="My scout will drive themselves HOME.","DRIVE (Self)","No Info")))))</f>
        <v>Has Ride (Family)</v>
      </c>
      <c r="E16" s="142" t="str">
        <f>IF(NOT(ISBLANK('Export Data'!AX16)),"Drive to Camp: "&amp;'Export Data'!AX16&amp;CHAR(10),"")&amp;IF(NOT(ISBLANK('Export Data'!BB16)),"Drive Home: "&amp;'Export Data'!BB16,"")&amp; 'Export Data'!BK16</f>
        <v>His arrival and/or leave time may change due to baseball tournaments. We typically don't know the tournament schedules until a week or two before.</v>
      </c>
      <c r="F16" t="str">
        <f>IF(J16="179 Adult","Goat",VLOOKUP(A16,Contacts!$A$1:$F$103,3))</f>
        <v>Unassigned</v>
      </c>
      <c r="G16" s="26" t="str">
        <f t="shared" si="0"/>
        <v>YYKla</v>
      </c>
      <c r="H16" t="str">
        <f>'Export Data'!AA16</f>
        <v>nklawenderjr@gmail.com</v>
      </c>
      <c r="I16" t="str">
        <f>'Export Data'!Z16</f>
        <v>248-704-1845</v>
      </c>
      <c r="J16" s="80" t="str">
        <f>'Export Data'!Y16</f>
        <v>179 Youth</v>
      </c>
      <c r="K16">
        <v>43832.663194444445</v>
      </c>
    </row>
    <row r="17" spans="1:11" x14ac:dyDescent="0.25">
      <c r="A17" s="1" t="str">
        <f>'Export Data'!X17&amp;", "&amp;'Export Data'!W17</f>
        <v>Ryan, Liam</v>
      </c>
      <c r="B17" t="str">
        <f>LEFT('Export Data'!AS17,3)</f>
        <v>Sun</v>
      </c>
      <c r="C17" t="str">
        <f>IF('Export Data'!AV17="I will drive my scout, and I can drive other scouts TO camp.","DRIVE "&amp;'Export Data'!AW17,IF('Export Data'!AV17="I have arranged a ride for my scout TO camp..","Has Ride ("&amp;'Export Data'!AY17&amp;")",IF('Export Data'!AV17="I can drive ONLY my scout TO camp.","Has Ride (Family)",IF('Export Data'!AV17="Please find a ride for my scout TO camp.","Needs Ride",IF('Export Data'!AV17="My scout will drive themselves TO camp.","DRIVE (Self)","No Info")))))</f>
        <v>No Info</v>
      </c>
      <c r="D17" s="141" t="str">
        <f>IF('Export Data'!AZ17="I will drive my scout, and I can drive other scouts HOME.","DRIVE "&amp;'Export Data'!BA17,IF('Export Data'!AX17="I have arranged a ride for my scout HOME.","Has Ride ("&amp;'Export Data'!BC17&amp;")",IF('Export Data'!AZ17="I can drive ONLY my scout HOME.","Has Ride (Family)",IF('Export Data'!AZ17="Please find a ride for my scout HOME.","Needs Ride",IF('Export Data'!AZ17="My scout will drive themselves HOME.","DRIVE (Self)","No Info")))))</f>
        <v>No Info</v>
      </c>
      <c r="E17" s="142" t="str">
        <f>IF(NOT(ISBLANK('Export Data'!AX17)),"Drive to Camp: "&amp;'Export Data'!AX17&amp;CHAR(10),"")&amp;IF(NOT(ISBLANK('Export Data'!BB17)),"Drive Home: "&amp;'Export Data'!BB17,"")&amp; 'Export Data'!BK17</f>
        <v/>
      </c>
      <c r="F17">
        <f>IF(J17="179 Adult","Goat",VLOOKUP(A17,Contacts!$A$1:$F$103,3))</f>
        <v>0</v>
      </c>
      <c r="G17" s="26" t="str">
        <f t="shared" si="0"/>
        <v>YYRya</v>
      </c>
      <c r="H17">
        <f>'Export Data'!AA17</f>
        <v>0</v>
      </c>
      <c r="I17">
        <f>'Export Data'!Z17</f>
        <v>0</v>
      </c>
      <c r="J17" s="80" t="str">
        <f>'Export Data'!Y17</f>
        <v>179 Youth</v>
      </c>
      <c r="K17">
        <v>43832.663194444445</v>
      </c>
    </row>
    <row r="18" spans="1:11" x14ac:dyDescent="0.25">
      <c r="A18" s="1" t="str">
        <f>'Export Data'!X18&amp;", "&amp;'Export Data'!W18</f>
        <v>Makowski, Matt</v>
      </c>
      <c r="B18" t="str">
        <f>LEFT('Export Data'!AS18,3)</f>
        <v>Sun</v>
      </c>
      <c r="C18" t="str">
        <f>IF('Export Data'!AV18="I will drive my scout, and I can drive other scouts TO camp.","DRIVE "&amp;'Export Data'!AW18,IF('Export Data'!AV18="I have arranged a ride for my scout TO camp..","Has Ride ("&amp;'Export Data'!AY18&amp;")",IF('Export Data'!AV18="I can drive ONLY my scout TO camp.","Has Ride (Family)",IF('Export Data'!AV18="Please find a ride for my scout TO camp.","Needs Ride",IF('Export Data'!AV18="My scout will drive themselves TO camp.","DRIVE (Self)","No Info")))))</f>
        <v>Has Ride (Family)</v>
      </c>
      <c r="D18" s="141" t="str">
        <f>IF('Export Data'!AZ18="I will drive my scout, and I can drive other scouts HOME.","DRIVE "&amp;'Export Data'!BA18,IF('Export Data'!AX18="I have arranged a ride for my scout HOME.","Has Ride ("&amp;'Export Data'!BC18&amp;")",IF('Export Data'!AZ18="I can drive ONLY my scout HOME.","Has Ride (Family)",IF('Export Data'!AZ18="Please find a ride for my scout HOME.","Needs Ride",IF('Export Data'!AZ18="My scout will drive themselves HOME.","DRIVE (Self)","No Info")))))</f>
        <v>Has Ride (Family)</v>
      </c>
      <c r="E18" s="142" t="str">
        <f>IF(NOT(ISBLANK('Export Data'!AX18)),"Drive to Camp: "&amp;'Export Data'!AX18&amp;CHAR(10),"")&amp;IF(NOT(ISBLANK('Export Data'!BB18)),"Drive Home: "&amp;'Export Data'!BB18,"")&amp; 'Export Data'!BK18</f>
        <v/>
      </c>
      <c r="F18">
        <f>IF(J18="179 Adult","Goat",VLOOKUP(A18,Contacts!$A$1:$F$103,3))</f>
        <v>0</v>
      </c>
      <c r="G18" s="26" t="str">
        <f t="shared" si="0"/>
        <v>YYMak</v>
      </c>
      <c r="H18" t="str">
        <f>'Export Data'!AA18</f>
        <v>Mmakowski76@gmail.com</v>
      </c>
      <c r="I18">
        <f>'Export Data'!Z18</f>
        <v>2488406573</v>
      </c>
      <c r="J18" s="80" t="str">
        <f>'Export Data'!Y18</f>
        <v>179 Youth</v>
      </c>
      <c r="K18">
        <v>43832.663194444445</v>
      </c>
    </row>
    <row r="19" spans="1:11" x14ac:dyDescent="0.25">
      <c r="A19" s="1" t="str">
        <f>'Export Data'!X19&amp;", "&amp;'Export Data'!W19</f>
        <v>Aspinall, Charles</v>
      </c>
      <c r="B19" t="str">
        <f>LEFT('Export Data'!AS19,3)</f>
        <v>Sun</v>
      </c>
      <c r="C19" t="str">
        <f>IF('Export Data'!AV19="I will drive my scout, and I can drive other scouts TO camp.","DRIVE "&amp;'Export Data'!AW19,IF('Export Data'!AV19="I have arranged a ride for my scout TO camp..","Has Ride ("&amp;'Export Data'!AY19&amp;")",IF('Export Data'!AV19="I can drive ONLY my scout TO camp.","Has Ride (Family)",IF('Export Data'!AV19="Please find a ride for my scout TO camp.","Needs Ride",IF('Export Data'!AV19="My scout will drive themselves TO camp.","DRIVE (Self)","No Info")))))</f>
        <v>DRIVE 3</v>
      </c>
      <c r="D19" s="141" t="str">
        <f>IF('Export Data'!AZ19="I will drive my scout, and I can drive other scouts HOME.","DRIVE "&amp;'Export Data'!BA19,IF('Export Data'!AX19="I have arranged a ride for my scout HOME.","Has Ride ("&amp;'Export Data'!BC19&amp;")",IF('Export Data'!AZ19="I can drive ONLY my scout HOME.","Has Ride (Family)",IF('Export Data'!AZ19="Please find a ride for my scout HOME.","Needs Ride",IF('Export Data'!AZ19="My scout will drive themselves HOME.","DRIVE (Self)","No Info")))))</f>
        <v>DRIVE 3</v>
      </c>
      <c r="E19" s="142" t="str">
        <f>IF(NOT(ISBLANK('Export Data'!AX19)),"Drive to Camp: "&amp;'Export Data'!AX19&amp;CHAR(10),"")&amp;IF(NOT(ISBLANK('Export Data'!BB19)),"Drive Home: "&amp;'Export Data'!BB19,"")&amp; 'Export Data'!BK19</f>
        <v/>
      </c>
      <c r="F19" t="str">
        <f>IF(J19="179 Adult","Goat",VLOOKUP(A19,Contacts!$A$1:$F$103,3))</f>
        <v>Paul Bunyan</v>
      </c>
      <c r="G19" s="26" t="str">
        <f t="shared" si="0"/>
        <v>YYAsp</v>
      </c>
      <c r="H19" t="str">
        <f>'Export Data'!AA19</f>
        <v>braspinall@gmail.com</v>
      </c>
      <c r="I19" t="str">
        <f>'Export Data'!Z19</f>
        <v>248-880-8662</v>
      </c>
      <c r="J19" s="80" t="str">
        <f>'Export Data'!Y19</f>
        <v>179 Youth</v>
      </c>
      <c r="K19">
        <v>43832.663194444445</v>
      </c>
    </row>
    <row r="20" spans="1:11" x14ac:dyDescent="0.25">
      <c r="A20" s="1" t="str">
        <f>'Export Data'!X20&amp;", "&amp;'Export Data'!W20</f>
        <v>Wolff, Crosby</v>
      </c>
      <c r="B20" t="str">
        <f>LEFT('Export Data'!AS20,3)</f>
        <v>Sun</v>
      </c>
      <c r="C20" t="str">
        <f>IF('Export Data'!AV20="I will drive my scout, and I can drive other scouts TO camp.","DRIVE "&amp;'Export Data'!AW20,IF('Export Data'!AV20="I have arranged a ride for my scout TO camp..","Has Ride ("&amp;'Export Data'!AY20&amp;")",IF('Export Data'!AV20="I can drive ONLY my scout TO camp.","Has Ride (Family)",IF('Export Data'!AV20="Please find a ride for my scout TO camp.","Needs Ride",IF('Export Data'!AV20="My scout will drive themselves TO camp.","DRIVE (Self)","No Info")))))</f>
        <v>Has Ride (Family)</v>
      </c>
      <c r="D20" s="141" t="str">
        <f>IF('Export Data'!AZ20="I will drive my scout, and I can drive other scouts HOME.","DRIVE "&amp;'Export Data'!BA20,IF('Export Data'!AX20="I have arranged a ride for my scout HOME.","Has Ride ("&amp;'Export Data'!BC20&amp;")",IF('Export Data'!AZ20="I can drive ONLY my scout HOME.","Has Ride (Family)",IF('Export Data'!AZ20="Please find a ride for my scout HOME.","Needs Ride",IF('Export Data'!AZ20="My scout will drive themselves HOME.","DRIVE (Self)","No Info")))))</f>
        <v>Has Ride (Family)</v>
      </c>
      <c r="E20" s="142" t="str">
        <f>IF(NOT(ISBLANK('Export Data'!AX20)),"Drive to Camp: "&amp;'Export Data'!AX20&amp;CHAR(10),"")&amp;IF(NOT(ISBLANK('Export Data'!BB20)),"Drive Home: "&amp;'Export Data'!BB20,"")&amp; 'Export Data'!BK20</f>
        <v/>
      </c>
      <c r="F20">
        <f>IF(J20="179 Adult","Goat",VLOOKUP(A20,Contacts!$A$1:$F$103,3))</f>
        <v>0</v>
      </c>
      <c r="G20" s="26" t="str">
        <f t="shared" si="0"/>
        <v>YYWol</v>
      </c>
      <c r="H20" t="str">
        <f>'Export Data'!AA20</f>
        <v>gwolff210@gmail.com</v>
      </c>
      <c r="I20">
        <f>'Export Data'!Z20</f>
        <v>7345761887</v>
      </c>
      <c r="J20" s="80" t="str">
        <f>'Export Data'!Y20</f>
        <v>179 Youth</v>
      </c>
      <c r="K20">
        <v>43832.663194444445</v>
      </c>
    </row>
    <row r="21" spans="1:11" x14ac:dyDescent="0.25">
      <c r="A21" s="1" t="str">
        <f>'Export Data'!X21&amp;", "&amp;'Export Data'!W21</f>
        <v>Mullins, Ethan</v>
      </c>
      <c r="B21" t="str">
        <f>LEFT('Export Data'!AS21,3)</f>
        <v>Sun</v>
      </c>
      <c r="C21" t="str">
        <f>IF('Export Data'!AV21="I will drive my scout, and I can drive other scouts TO camp.","DRIVE "&amp;'Export Data'!AW21,IF('Export Data'!AV21="I have arranged a ride for my scout TO camp..","Has Ride ("&amp;'Export Data'!AY21&amp;")",IF('Export Data'!AV21="I can drive ONLY my scout TO camp.","Has Ride (Family)",IF('Export Data'!AV21="Please find a ride for my scout TO camp.","Needs Ride",IF('Export Data'!AV21="My scout will drive themselves TO camp.","DRIVE (Self)","No Info")))))</f>
        <v>Has Ride (Family)</v>
      </c>
      <c r="D21" s="141" t="str">
        <f>IF('Export Data'!AZ21="I will drive my scout, and I can drive other scouts HOME.","DRIVE "&amp;'Export Data'!BA21,IF('Export Data'!AX21="I have arranged a ride for my scout HOME.","Has Ride ("&amp;'Export Data'!BC21&amp;")",IF('Export Data'!AZ21="I can drive ONLY my scout HOME.","Has Ride (Family)",IF('Export Data'!AZ21="Please find a ride for my scout HOME.","Needs Ride",IF('Export Data'!AZ21="My scout will drive themselves HOME.","DRIVE (Self)","No Info")))))</f>
        <v>Has Ride (Family)</v>
      </c>
      <c r="E21" s="142" t="str">
        <f>IF(NOT(ISBLANK('Export Data'!AX21)),"Drive to Camp: "&amp;'Export Data'!AX21&amp;CHAR(10),"")&amp;IF(NOT(ISBLANK('Export Data'!BB21)),"Drive Home: "&amp;'Export Data'!BB21,"")&amp; 'Export Data'!BK21</f>
        <v/>
      </c>
      <c r="F21" t="str">
        <f>IF(J21="179 Adult","Goat",VLOOKUP(A21,Contacts!$A$1:$F$103,3))</f>
        <v>Unassigned</v>
      </c>
      <c r="G21" s="26" t="str">
        <f t="shared" si="0"/>
        <v>YYMul</v>
      </c>
      <c r="H21" t="str">
        <f>'Export Data'!AA21</f>
        <v>emiskewl@aol.com</v>
      </c>
      <c r="I21">
        <f>'Export Data'!Z21</f>
        <v>2487633735</v>
      </c>
      <c r="J21" s="80" t="str">
        <f>'Export Data'!Y21</f>
        <v>179 Youth</v>
      </c>
      <c r="K21">
        <v>43832.663194444445</v>
      </c>
    </row>
    <row r="22" spans="1:11" x14ac:dyDescent="0.25">
      <c r="A22" s="1" t="str">
        <f>'Export Data'!X22&amp;", "&amp;'Export Data'!W22</f>
        <v>Carpenter-Crawford, Nathan</v>
      </c>
      <c r="B22" t="str">
        <f>LEFT('Export Data'!AS22,3)</f>
        <v>Sat</v>
      </c>
      <c r="C22" t="str">
        <f>IF('Export Data'!AV22="I will drive my scout, and I can drive other scouts TO camp.","DRIVE "&amp;'Export Data'!AW22,IF('Export Data'!AV22="I have arranged a ride for my scout TO camp..","Has Ride ("&amp;'Export Data'!AY22&amp;")",IF('Export Data'!AV22="I can drive ONLY my scout TO camp.","Has Ride (Family)",IF('Export Data'!AV22="Please find a ride for my scout TO camp.","Needs Ride",IF('Export Data'!AV22="My scout will drive themselves TO camp.","DRIVE (Self)","No Info")))))</f>
        <v>Has Ride (Family)</v>
      </c>
      <c r="D22" s="141" t="str">
        <f>IF('Export Data'!AZ22="I will drive my scout, and I can drive other scouts HOME.","DRIVE "&amp;'Export Data'!BA22,IF('Export Data'!AX22="I have arranged a ride for my scout HOME.","Has Ride ("&amp;'Export Data'!BC22&amp;")",IF('Export Data'!AZ22="I can drive ONLY my scout HOME.","Has Ride (Family)",IF('Export Data'!AZ22="Please find a ride for my scout HOME.","Needs Ride",IF('Export Data'!AZ22="My scout will drive themselves HOME.","DRIVE (Self)","No Info")))))</f>
        <v>Has Ride (Family)</v>
      </c>
      <c r="E22" s="142" t="str">
        <f>IF(NOT(ISBLANK('Export Data'!AX22)),"Drive to Camp: "&amp;'Export Data'!AX22&amp;CHAR(10),"")&amp;IF(NOT(ISBLANK('Export Data'!BB22)),"Drive Home: "&amp;'Export Data'!BB22,"")&amp; 'Export Data'!BK22</f>
        <v/>
      </c>
      <c r="F22" t="str">
        <f>IF(J22="179 Adult","Goat",VLOOKUP(A22,Contacts!$A$1:$F$103,3))</f>
        <v>Ax men</v>
      </c>
      <c r="G22" s="26" t="str">
        <f t="shared" si="0"/>
        <v>YYCar</v>
      </c>
      <c r="H22" t="str">
        <f>'Export Data'!AA22</f>
        <v>nathancarpentercrawford@gmail.com</v>
      </c>
      <c r="I22" t="str">
        <f>'Export Data'!Z22</f>
        <v>248880-9723</v>
      </c>
      <c r="J22" s="80" t="str">
        <f>'Export Data'!Y22</f>
        <v>179 Youth</v>
      </c>
      <c r="K22">
        <v>43832.663194444445</v>
      </c>
    </row>
    <row r="23" spans="1:11" x14ac:dyDescent="0.25">
      <c r="A23" s="1" t="str">
        <f>'Export Data'!X23&amp;", "&amp;'Export Data'!W23</f>
        <v>Choma, Mark</v>
      </c>
      <c r="B23" t="str">
        <f>LEFT('Export Data'!AS23,3)</f>
        <v>Sun</v>
      </c>
      <c r="C23" t="str">
        <f>IF('Export Data'!AV23="I will drive my scout, and I can drive other scouts TO camp.","DRIVE "&amp;'Export Data'!AW23,IF('Export Data'!AV23="I have arranged a ride for my scout TO camp..","Has Ride ("&amp;'Export Data'!AY23&amp;")",IF('Export Data'!AV23="I can drive ONLY my scout TO camp.","Has Ride (Family)",IF('Export Data'!AV23="Please find a ride for my scout TO camp.","Needs Ride",IF('Export Data'!AV23="My scout will drive themselves TO camp.","DRIVE (Self)","No Info")))))</f>
        <v>Has Ride (Family)</v>
      </c>
      <c r="D23" s="141" t="str">
        <f>IF('Export Data'!AZ23="I will drive my scout, and I can drive other scouts HOME.","DRIVE "&amp;'Export Data'!BA23,IF('Export Data'!AX23="I have arranged a ride for my scout HOME.","Has Ride ("&amp;'Export Data'!BC23&amp;")",IF('Export Data'!AZ23="I can drive ONLY my scout HOME.","Has Ride (Family)",IF('Export Data'!AZ23="Please find a ride for my scout HOME.","Needs Ride",IF('Export Data'!AZ23="My scout will drive themselves HOME.","DRIVE (Self)","No Info")))))</f>
        <v>Has Ride (Family)</v>
      </c>
      <c r="E23" s="142" t="str">
        <f>IF(NOT(ISBLANK('Export Data'!AX23)),"Drive to Camp: "&amp;'Export Data'!AX23&amp;CHAR(10),"")&amp;IF(NOT(ISBLANK('Export Data'!BB23)),"Drive Home: "&amp;'Export Data'!BB23,"")&amp; 'Export Data'!BK23</f>
        <v/>
      </c>
      <c r="F23" t="str">
        <f>IF(J23="179 Adult","Goat",VLOOKUP(A23,Contacts!$A$1:$F$103,3))</f>
        <v>Paul Bunyan</v>
      </c>
      <c r="G23" s="26" t="str">
        <f t="shared" si="0"/>
        <v>YYCho</v>
      </c>
      <c r="H23" t="str">
        <f>'Export Data'!AA23</f>
        <v>joanna.m.pawelek@gmail.com</v>
      </c>
      <c r="I23">
        <f>'Export Data'!Z23</f>
        <v>2483421498</v>
      </c>
      <c r="J23" s="80" t="str">
        <f>'Export Data'!Y23</f>
        <v>179 Youth</v>
      </c>
      <c r="K23">
        <v>43832.663194444445</v>
      </c>
    </row>
    <row r="24" spans="1:11" x14ac:dyDescent="0.25">
      <c r="A24" s="1" t="str">
        <f>'Export Data'!X24&amp;", "&amp;'Export Data'!W24</f>
        <v>Choma, Arthur</v>
      </c>
      <c r="B24" t="str">
        <f>LEFT('Export Data'!AS24,3)</f>
        <v>Sun</v>
      </c>
      <c r="C24" t="str">
        <f>IF('Export Data'!AV24="I will drive my scout, and I can drive other scouts TO camp.","DRIVE "&amp;'Export Data'!AW24,IF('Export Data'!AV24="I have arranged a ride for my scout TO camp..","Has Ride ("&amp;'Export Data'!AY24&amp;")",IF('Export Data'!AV24="I can drive ONLY my scout TO camp.","Has Ride (Family)",IF('Export Data'!AV24="Please find a ride for my scout TO camp.","Needs Ride",IF('Export Data'!AV24="My scout will drive themselves TO camp.","DRIVE (Self)","No Info")))))</f>
        <v>Has Ride (Family)</v>
      </c>
      <c r="D24" s="141" t="str">
        <f>IF('Export Data'!AZ24="I will drive my scout, and I can drive other scouts HOME.","DRIVE "&amp;'Export Data'!BA24,IF('Export Data'!AX24="I have arranged a ride for my scout HOME.","Has Ride ("&amp;'Export Data'!BC24&amp;")",IF('Export Data'!AZ24="I can drive ONLY my scout HOME.","Has Ride (Family)",IF('Export Data'!AZ24="Please find a ride for my scout HOME.","Needs Ride",IF('Export Data'!AZ24="My scout will drive themselves HOME.","DRIVE (Self)","No Info")))))</f>
        <v>Has Ride (Family)</v>
      </c>
      <c r="E24" s="142" t="str">
        <f>IF(NOT(ISBLANK('Export Data'!AX24)),"Drive to Camp: "&amp;'Export Data'!AX24&amp;CHAR(10),"")&amp;IF(NOT(ISBLANK('Export Data'!BB24)),"Drive Home: "&amp;'Export Data'!BB24,"")&amp; 'Export Data'!BK24</f>
        <v/>
      </c>
      <c r="F24" t="str">
        <f>IF(J24="179 Adult","Goat",VLOOKUP(A24,Contacts!$A$1:$F$103,3))</f>
        <v>Paul Bunyan</v>
      </c>
      <c r="G24" s="26" t="str">
        <f t="shared" si="0"/>
        <v>YYCho</v>
      </c>
      <c r="H24" t="str">
        <f>'Export Data'!AA24</f>
        <v>joanna.m.pawelek@gmail.com</v>
      </c>
      <c r="I24">
        <f>'Export Data'!Z24</f>
        <v>2483421498</v>
      </c>
      <c r="J24" s="80" t="str">
        <f>'Export Data'!Y24</f>
        <v>179 Youth</v>
      </c>
      <c r="K24">
        <v>43832.663194444445</v>
      </c>
    </row>
    <row r="25" spans="1:11" x14ac:dyDescent="0.25">
      <c r="A25" s="1" t="str">
        <f>'Export Data'!X25&amp;", "&amp;'Export Data'!W25</f>
        <v>Swafford, Jonah</v>
      </c>
      <c r="B25" t="str">
        <f>LEFT('Export Data'!AS25,3)</f>
        <v>Sat</v>
      </c>
      <c r="C25" t="str">
        <f>IF('Export Data'!AV25="I will drive my scout, and I can drive other scouts TO camp.","DRIVE "&amp;'Export Data'!AW25,IF('Export Data'!AV25="I have arranged a ride for my scout TO camp..","Has Ride ("&amp;'Export Data'!AY25&amp;")",IF('Export Data'!AV25="I can drive ONLY my scout TO camp.","Has Ride (Family)",IF('Export Data'!AV25="Please find a ride for my scout TO camp.","Needs Ride",IF('Export Data'!AV25="My scout will drive themselves TO camp.","DRIVE (Self)","No Info")))))</f>
        <v>DRIVE 3</v>
      </c>
      <c r="D25" s="141" t="str">
        <f>IF('Export Data'!AZ25="I will drive my scout, and I can drive other scouts HOME.","DRIVE "&amp;'Export Data'!BA25,IF('Export Data'!AX25="I have arranged a ride for my scout HOME.","Has Ride ("&amp;'Export Data'!BC25&amp;")",IF('Export Data'!AZ25="I can drive ONLY my scout HOME.","Has Ride (Family)",IF('Export Data'!AZ25="Please find a ride for my scout HOME.","Needs Ride",IF('Export Data'!AZ25="My scout will drive themselves HOME.","DRIVE (Self)","No Info")))))</f>
        <v>DRIVE 3</v>
      </c>
      <c r="E25" s="142" t="str">
        <f>IF(NOT(ISBLANK('Export Data'!AX25)),"Drive to Camp: "&amp;'Export Data'!AX25&amp;CHAR(10),"")&amp;IF(NOT(ISBLANK('Export Data'!BB25)),"Drive Home: "&amp;'Export Data'!BB25,"")&amp; 'Export Data'!BK25</f>
        <v/>
      </c>
      <c r="F25">
        <f>IF(J25="179 Adult","Goat",VLOOKUP(A25,Contacts!$A$1:$F$103,3))</f>
        <v>0</v>
      </c>
      <c r="G25" s="26" t="str">
        <f t="shared" si="0"/>
        <v>YYSwa</v>
      </c>
      <c r="H25" t="str">
        <f>'Export Data'!AA25</f>
        <v>timswafford@yahoo.com</v>
      </c>
      <c r="I25">
        <f>'Export Data'!Z25</f>
        <v>5172820756</v>
      </c>
      <c r="J25" s="80" t="str">
        <f>'Export Data'!Y25</f>
        <v>179 Youth</v>
      </c>
      <c r="K25">
        <v>43832.663194444445</v>
      </c>
    </row>
    <row r="26" spans="1:11" x14ac:dyDescent="0.25">
      <c r="A26" s="1" t="str">
        <f>'Export Data'!X26&amp;", "&amp;'Export Data'!W26</f>
        <v>Cowell, Kent</v>
      </c>
      <c r="B26" t="str">
        <f>LEFT('Export Data'!AS26,3)</f>
        <v>Sat</v>
      </c>
      <c r="C26" t="str">
        <f>IF('Export Data'!AV26="I will drive my scout, and I can drive other scouts TO camp.","DRIVE "&amp;'Export Data'!AW26,IF('Export Data'!AV26="I have arranged a ride for my scout TO camp..","Has Ride ("&amp;'Export Data'!AY26&amp;")",IF('Export Data'!AV26="I can drive ONLY my scout TO camp.","Has Ride (Family)",IF('Export Data'!AV26="Please find a ride for my scout TO camp.","Needs Ride",IF('Export Data'!AV26="My scout will drive themselves TO camp.","DRIVE (Self)","No Info")))))</f>
        <v>Has Ride (Family)</v>
      </c>
      <c r="D26" s="141" t="str">
        <f>IF('Export Data'!AZ26="I will drive my scout, and I can drive other scouts HOME.","DRIVE "&amp;'Export Data'!BA26,IF('Export Data'!AX26="I have arranged a ride for my scout HOME.","Has Ride ("&amp;'Export Data'!BC26&amp;")",IF('Export Data'!AZ26="I can drive ONLY my scout HOME.","Has Ride (Family)",IF('Export Data'!AZ26="Please find a ride for my scout HOME.","Needs Ride",IF('Export Data'!AZ26="My scout will drive themselves HOME.","DRIVE (Self)","No Info")))))</f>
        <v>Has Ride (Family)</v>
      </c>
      <c r="E26" s="142" t="str">
        <f>IF(NOT(ISBLANK('Export Data'!AX26)),"Drive to Camp: "&amp;'Export Data'!AX26&amp;CHAR(10),"")&amp;IF(NOT(ISBLANK('Export Data'!BB26)),"Drive Home: "&amp;'Export Data'!BB26,"")&amp; 'Export Data'!BK26</f>
        <v/>
      </c>
      <c r="F26">
        <f>IF(J26="179 Adult","Goat",VLOOKUP(A26,Contacts!$A$1:$F$103,3))</f>
        <v>0</v>
      </c>
      <c r="G26" s="26" t="str">
        <f t="shared" si="0"/>
        <v>YYCow</v>
      </c>
      <c r="H26" t="str">
        <f>'Export Data'!AA26</f>
        <v>kentgcowell@gmail.com</v>
      </c>
      <c r="I26">
        <f>'Export Data'!Z26</f>
        <v>2489248952</v>
      </c>
      <c r="J26" s="80" t="str">
        <f>'Export Data'!Y26</f>
        <v>179 Youth</v>
      </c>
      <c r="K26">
        <v>43832.663194444445</v>
      </c>
    </row>
    <row r="27" spans="1:11" x14ac:dyDescent="0.25">
      <c r="A27" s="1" t="str">
        <f>'Export Data'!X27&amp;", "&amp;'Export Data'!W27</f>
        <v>pamidimukkala, madhav</v>
      </c>
      <c r="B27" t="str">
        <f>LEFT('Export Data'!AS27,3)</f>
        <v>Sun</v>
      </c>
      <c r="C27" t="str">
        <f>IF('Export Data'!AV27="I will drive my scout, and I can drive other scouts TO camp.","DRIVE "&amp;'Export Data'!AW27,IF('Export Data'!AV27="I have arranged a ride for my scout TO camp..","Has Ride ("&amp;'Export Data'!AY27&amp;")",IF('Export Data'!AV27="I can drive ONLY my scout TO camp.","Has Ride (Family)",IF('Export Data'!AV27="Please find a ride for my scout TO camp.","Needs Ride",IF('Export Data'!AV27="My scout will drive themselves TO camp.","DRIVE (Self)","No Info")))))</f>
        <v>DRIVE 3</v>
      </c>
      <c r="D27" s="141" t="str">
        <f>IF('Export Data'!AZ27="I will drive my scout, and I can drive other scouts HOME.","DRIVE "&amp;'Export Data'!BA27,IF('Export Data'!AX27="I have arranged a ride for my scout HOME.","Has Ride ("&amp;'Export Data'!BC27&amp;")",IF('Export Data'!AZ27="I can drive ONLY my scout HOME.","Has Ride (Family)",IF('Export Data'!AZ27="Please find a ride for my scout HOME.","Needs Ride",IF('Export Data'!AZ27="My scout will drive themselves HOME.","DRIVE (Self)","No Info")))))</f>
        <v>Needs Ride</v>
      </c>
      <c r="E27" s="142" t="str">
        <f>IF(NOT(ISBLANK('Export Data'!AX27)),"Drive to Camp: "&amp;'Export Data'!AX27&amp;CHAR(10),"")&amp;IF(NOT(ISBLANK('Export Data'!BB27)),"Drive Home: "&amp;'Export Data'!BB27,"")&amp; 'Export Data'!BK27</f>
        <v/>
      </c>
      <c r="F27" t="str">
        <f>IF(J27="179 Adult","Goat",VLOOKUP(A27,Contacts!$A$1:$F$103,3))</f>
        <v>Unassigned</v>
      </c>
      <c r="G27" s="26" t="str">
        <f t="shared" si="0"/>
        <v>YYpam</v>
      </c>
      <c r="H27" t="str">
        <f>'Export Data'!AA27</f>
        <v>jhansi.peram@gmail.com</v>
      </c>
      <c r="I27">
        <f>'Export Data'!Z27</f>
        <v>2483463111</v>
      </c>
      <c r="J27" s="80" t="str">
        <f>'Export Data'!Y27</f>
        <v>179 Youth</v>
      </c>
      <c r="K27">
        <v>43832.663194444445</v>
      </c>
    </row>
    <row r="28" spans="1:11" x14ac:dyDescent="0.25">
      <c r="A28" s="1" t="str">
        <f>'Export Data'!X28&amp;", "&amp;'Export Data'!W28</f>
        <v>Pamidimukkala, Ravi</v>
      </c>
      <c r="B28" t="str">
        <f>LEFT('Export Data'!AS28,3)</f>
        <v>Sun</v>
      </c>
      <c r="C28" t="str">
        <f>IF('Export Data'!AV28="I will drive my scout, and I can drive other scouts TO camp.","DRIVE "&amp;'Export Data'!AW28,IF('Export Data'!AV28="I have arranged a ride for my scout TO camp..","Has Ride ("&amp;'Export Data'!AY28&amp;")",IF('Export Data'!AV28="I can drive ONLY my scout TO camp.","Has Ride (Family)",IF('Export Data'!AV28="Please find a ride for my scout TO camp.","Needs Ride",IF('Export Data'!AV28="My scout will drive themselves TO camp.","DRIVE (Self)","No Info")))))</f>
        <v>DRIVE 2</v>
      </c>
      <c r="D28" s="141" t="str">
        <f>IF('Export Data'!AZ28="I will drive my scout, and I can drive other scouts HOME.","DRIVE "&amp;'Export Data'!BA28,IF('Export Data'!AX28="I have arranged a ride for my scout HOME.","Has Ride ("&amp;'Export Data'!BC28&amp;")",IF('Export Data'!AZ28="I can drive ONLY my scout HOME.","Has Ride (Family)",IF('Export Data'!AZ28="Please find a ride for my scout HOME.","Needs Ride",IF('Export Data'!AZ28="My scout will drive themselves HOME.","DRIVE (Self)","No Info")))))</f>
        <v>Needs Ride</v>
      </c>
      <c r="E28" s="142" t="str">
        <f>IF(NOT(ISBLANK('Export Data'!AX28)),"Drive to Camp: "&amp;'Export Data'!AX28&amp;CHAR(10),"")&amp;IF(NOT(ISBLANK('Export Data'!BB28)),"Drive Home: "&amp;'Export Data'!BB28,"")&amp; 'Export Data'!BK28</f>
        <v/>
      </c>
      <c r="F28" t="str">
        <f>IF(J28="179 Adult","Goat",VLOOKUP(A28,Contacts!$A$1:$F$103,3))</f>
        <v>Unassigned</v>
      </c>
      <c r="G28" s="26" t="str">
        <f t="shared" si="0"/>
        <v>YYPam</v>
      </c>
      <c r="H28" t="str">
        <f>'Export Data'!AA28</f>
        <v>jhansi.peram@gmail.com</v>
      </c>
      <c r="I28">
        <f>'Export Data'!Z28</f>
        <v>2483463111</v>
      </c>
      <c r="J28" s="80" t="str">
        <f>'Export Data'!Y28</f>
        <v>179 Youth</v>
      </c>
      <c r="K28">
        <v>43832.663194444445</v>
      </c>
    </row>
    <row r="29" spans="1:11" x14ac:dyDescent="0.25">
      <c r="A29" s="1" t="str">
        <f>'Export Data'!X29&amp;", "&amp;'Export Data'!W29</f>
        <v>Lee, Vincent</v>
      </c>
      <c r="B29" t="str">
        <f>LEFT('Export Data'!AS29,3)</f>
        <v/>
      </c>
      <c r="C29" t="str">
        <f>IF('Export Data'!AV29="I will drive my scout, and I can drive other scouts TO camp.","DRIVE "&amp;'Export Data'!AW29,IF('Export Data'!AV29="I have arranged a ride for my scout TO camp..","Has Ride ("&amp;'Export Data'!AY29&amp;")",IF('Export Data'!AV29="I can drive ONLY my scout TO camp.","Has Ride (Family)",IF('Export Data'!AV29="Please find a ride for my scout TO camp.","Needs Ride",IF('Export Data'!AV29="My scout will drive themselves TO camp.","DRIVE (Self)","No Info")))))</f>
        <v>No Info</v>
      </c>
      <c r="D29" s="141" t="str">
        <f>IF('Export Data'!AZ29="I will drive my scout, and I can drive other scouts HOME.","DRIVE "&amp;'Export Data'!BA29,IF('Export Data'!AX29="I have arranged a ride for my scout HOME.","Has Ride ("&amp;'Export Data'!BC29&amp;")",IF('Export Data'!AZ29="I can drive ONLY my scout HOME.","Has Ride (Family)",IF('Export Data'!AZ29="Please find a ride for my scout HOME.","Needs Ride",IF('Export Data'!AZ29="My scout will drive themselves HOME.","DRIVE (Self)","No Info")))))</f>
        <v>No Info</v>
      </c>
      <c r="E29" s="142" t="str">
        <f>IF(NOT(ISBLANK('Export Data'!AX29)),"Drive to Camp: "&amp;'Export Data'!AX29&amp;CHAR(10),"")&amp;IF(NOT(ISBLANK('Export Data'!BB29)),"Drive Home: "&amp;'Export Data'!BB29,"")&amp; 'Export Data'!BK29</f>
        <v/>
      </c>
      <c r="F29" t="str">
        <f>IF(J29="179 Adult","Goat",VLOOKUP(A29,Contacts!$A$1:$F$103,3))</f>
        <v>Goat</v>
      </c>
      <c r="G29" s="26" t="str">
        <f t="shared" si="0"/>
        <v>AALee</v>
      </c>
      <c r="H29" t="str">
        <f>'Export Data'!AA29</f>
        <v>Vplee444@gmail.com</v>
      </c>
      <c r="I29" t="str">
        <f>'Export Data'!Z29</f>
        <v>248-881-7945</v>
      </c>
      <c r="J29" s="80" t="str">
        <f>'Export Data'!Y29</f>
        <v>179 Adult</v>
      </c>
      <c r="K29">
        <v>43832.663194444445</v>
      </c>
    </row>
    <row r="30" spans="1:11" x14ac:dyDescent="0.25">
      <c r="A30" s="1" t="str">
        <f>'Export Data'!X30&amp;", "&amp;'Export Data'!W30</f>
        <v>Zamora-Li, Noah</v>
      </c>
      <c r="B30" t="str">
        <f>LEFT('Export Data'!AS30,3)</f>
        <v>Sun</v>
      </c>
      <c r="C30" t="str">
        <f>IF('Export Data'!AV30="I will drive my scout, and I can drive other scouts TO camp.","DRIVE "&amp;'Export Data'!AW30,IF('Export Data'!AV30="I have arranged a ride for my scout TO camp..","Has Ride ("&amp;'Export Data'!AY30&amp;")",IF('Export Data'!AV30="I can drive ONLY my scout TO camp.","Has Ride (Family)",IF('Export Data'!AV30="Please find a ride for my scout TO camp.","Needs Ride",IF('Export Data'!AV30="My scout will drive themselves TO camp.","DRIVE (Self)","No Info")))))</f>
        <v>DRIVE 2</v>
      </c>
      <c r="D30" s="141" t="str">
        <f>IF('Export Data'!AZ30="I will drive my scout, and I can drive other scouts HOME.","DRIVE "&amp;'Export Data'!BA30,IF('Export Data'!AX30="I have arranged a ride for my scout HOME.","Has Ride ("&amp;'Export Data'!BC30&amp;")",IF('Export Data'!AZ30="I can drive ONLY my scout HOME.","Has Ride (Family)",IF('Export Data'!AZ30="Please find a ride for my scout HOME.","Needs Ride",IF('Export Data'!AZ30="My scout will drive themselves HOME.","DRIVE (Self)","No Info")))))</f>
        <v>DRIVE 2</v>
      </c>
      <c r="E30" s="142" t="str">
        <f>IF(NOT(ISBLANK('Export Data'!AX30)),"Drive to Camp: "&amp;'Export Data'!AX30&amp;CHAR(10),"")&amp;IF(NOT(ISBLANK('Export Data'!BB30)),"Drive Home: "&amp;'Export Data'!BB30,"")&amp; 'Export Data'!BK30</f>
        <v>FOR DAD: CARLOS ZAMORA</v>
      </c>
      <c r="F30">
        <f>IF(J30="179 Adult","Goat",VLOOKUP(A30,Contacts!$A$1:$F$103,3))</f>
        <v>0</v>
      </c>
      <c r="G30" s="26" t="str">
        <f t="shared" si="0"/>
        <v>YYZam</v>
      </c>
      <c r="H30" t="str">
        <f>'Export Data'!AA30</f>
        <v>Vplee444@gmail.com</v>
      </c>
      <c r="I30" t="str">
        <f>'Export Data'!Z30</f>
        <v>248-881-7945</v>
      </c>
      <c r="J30" s="80" t="str">
        <f>'Export Data'!Y30</f>
        <v>179 Youth</v>
      </c>
      <c r="K30">
        <v>43832.663194444445</v>
      </c>
    </row>
    <row r="31" spans="1:11" x14ac:dyDescent="0.25">
      <c r="A31" s="1" t="str">
        <f>'Export Data'!X31&amp;", "&amp;'Export Data'!W31</f>
        <v xml:space="preserve">Japenga, Molly </v>
      </c>
      <c r="B31" t="str">
        <f>LEFT('Export Data'!AS31,3)</f>
        <v>Sun</v>
      </c>
      <c r="C31" t="str">
        <f>IF('Export Data'!AV31="I will drive my scout, and I can drive other scouts TO camp.","DRIVE "&amp;'Export Data'!AW31,IF('Export Data'!AV31="I have arranged a ride for my scout TO camp..","Has Ride ("&amp;'Export Data'!AY31&amp;")",IF('Export Data'!AV31="I can drive ONLY my scout TO camp.","Has Ride (Family)",IF('Export Data'!AV31="Please find a ride for my scout TO camp.","Needs Ride",IF('Export Data'!AV31="My scout will drive themselves TO camp.","DRIVE (Self)","No Info")))))</f>
        <v>No Info</v>
      </c>
      <c r="D31" s="141" t="str">
        <f>IF('Export Data'!AZ31="I will drive my scout, and I can drive other scouts HOME.","DRIVE "&amp;'Export Data'!BA31,IF('Export Data'!AX31="I have arranged a ride for my scout HOME.","Has Ride ("&amp;'Export Data'!BC31&amp;")",IF('Export Data'!AZ31="I can drive ONLY my scout HOME.","Has Ride (Family)",IF('Export Data'!AZ31="Please find a ride for my scout HOME.","Needs Ride",IF('Export Data'!AZ31="My scout will drive themselves HOME.","DRIVE (Self)","No Info")))))</f>
        <v>No Info</v>
      </c>
      <c r="E31" s="142" t="str">
        <f>IF(NOT(ISBLANK('Export Data'!AX31)),"Drive to Camp: "&amp;'Export Data'!AX31&amp;CHAR(10),"")&amp;IF(NOT(ISBLANK('Export Data'!BB31)),"Drive Home: "&amp;'Export Data'!BB31,"")&amp; 'Export Data'!BK31</f>
        <v/>
      </c>
      <c r="F31" t="str">
        <f>IF(J31="179 Adult","Goat",VLOOKUP(A31,Contacts!$A$1:$F$103,3))</f>
        <v>Fox</v>
      </c>
      <c r="G31" s="26" t="str">
        <f t="shared" si="0"/>
        <v>YYJap</v>
      </c>
      <c r="H31" t="str">
        <f>'Export Data'!AA31</f>
        <v>mjapenga@msn.com</v>
      </c>
      <c r="I31" t="str">
        <f>'Export Data'!Z31</f>
        <v>248-361-0344</v>
      </c>
      <c r="J31" s="80" t="str">
        <f>'Export Data'!Y31</f>
        <v>179 Youth</v>
      </c>
      <c r="K31">
        <v>43832.663194444445</v>
      </c>
    </row>
    <row r="32" spans="1:11" x14ac:dyDescent="0.25">
      <c r="A32" s="1" t="str">
        <f>'Export Data'!X32&amp;", "&amp;'Export Data'!W32</f>
        <v>Carrizales, Ian</v>
      </c>
      <c r="B32" t="str">
        <f>LEFT('Export Data'!AS32,3)</f>
        <v>Sat</v>
      </c>
      <c r="C32" t="str">
        <f>IF('Export Data'!AV32="I will drive my scout, and I can drive other scouts TO camp.","DRIVE "&amp;'Export Data'!AW32,IF('Export Data'!AV32="I have arranged a ride for my scout TO camp..","Has Ride ("&amp;'Export Data'!AY32&amp;")",IF('Export Data'!AV32="I can drive ONLY my scout TO camp.","Has Ride (Family)",IF('Export Data'!AV32="Please find a ride for my scout TO camp.","Needs Ride",IF('Export Data'!AV32="My scout will drive themselves TO camp.","DRIVE (Self)","No Info")))))</f>
        <v>Has Ride (Family)</v>
      </c>
      <c r="D32" s="141" t="str">
        <f>IF('Export Data'!AZ32="I will drive my scout, and I can drive other scouts HOME.","DRIVE "&amp;'Export Data'!BA32,IF('Export Data'!AX32="I have arranged a ride for my scout HOME.","Has Ride ("&amp;'Export Data'!BC32&amp;")",IF('Export Data'!AZ32="I can drive ONLY my scout HOME.","Has Ride (Family)",IF('Export Data'!AZ32="Please find a ride for my scout HOME.","Needs Ride",IF('Export Data'!AZ32="My scout will drive themselves HOME.","DRIVE (Self)","No Info")))))</f>
        <v>Has Ride (Family)</v>
      </c>
      <c r="E32" s="142" t="str">
        <f>IF(NOT(ISBLANK('Export Data'!AX32)),"Drive to Camp: "&amp;'Export Data'!AX32&amp;CHAR(10),"")&amp;IF(NOT(ISBLANK('Export Data'!BB32)),"Drive Home: "&amp;'Export Data'!BB32,"")&amp; 'Export Data'!BK32</f>
        <v/>
      </c>
      <c r="F32" t="str">
        <f>IF(J32="179 Adult","Goat",VLOOKUP(A32,Contacts!$A$1:$F$103,3))</f>
        <v>Atomic Wolves</v>
      </c>
      <c r="G32" s="26" t="str">
        <f t="shared" si="0"/>
        <v>YYCar</v>
      </c>
      <c r="H32" t="str">
        <f>'Export Data'!AA32</f>
        <v>carrizales1998@sbcglobal.net</v>
      </c>
      <c r="I32">
        <f>'Export Data'!Z32</f>
        <v>9155255054</v>
      </c>
      <c r="J32" s="80" t="str">
        <f>'Export Data'!Y32</f>
        <v>179 Youth</v>
      </c>
      <c r="K32">
        <v>43832.663194444445</v>
      </c>
    </row>
    <row r="33" spans="1:11" x14ac:dyDescent="0.25">
      <c r="A33" s="1" t="str">
        <f>'Export Data'!X33&amp;", "&amp;'Export Data'!W33</f>
        <v>Goletz, Adam</v>
      </c>
      <c r="B33" t="str">
        <f>LEFT('Export Data'!AS33,3)</f>
        <v>Sun</v>
      </c>
      <c r="C33" t="str">
        <f>IF('Export Data'!AV33="I will drive my scout, and I can drive other scouts TO camp.","DRIVE "&amp;'Export Data'!AW33,IF('Export Data'!AV33="I have arranged a ride for my scout TO camp..","Has Ride ("&amp;'Export Data'!AY33&amp;")",IF('Export Data'!AV33="I can drive ONLY my scout TO camp.","Has Ride (Family)",IF('Export Data'!AV33="Please find a ride for my scout TO camp.","Needs Ride",IF('Export Data'!AV33="My scout will drive themselves TO camp.","DRIVE (Self)","No Info")))))</f>
        <v>DRIVE 4</v>
      </c>
      <c r="D33" s="141" t="str">
        <f>IF('Export Data'!AZ33="I will drive my scout, and I can drive other scouts HOME.","DRIVE "&amp;'Export Data'!BA33,IF('Export Data'!AX33="I have arranged a ride for my scout HOME.","Has Ride ("&amp;'Export Data'!BC33&amp;")",IF('Export Data'!AZ33="I can drive ONLY my scout HOME.","Has Ride (Family)",IF('Export Data'!AZ33="Please find a ride for my scout HOME.","Needs Ride",IF('Export Data'!AZ33="My scout will drive themselves HOME.","DRIVE (Self)","No Info")))))</f>
        <v>DRIVE 4</v>
      </c>
      <c r="E33" s="142" t="str">
        <f>IF(NOT(ISBLANK('Export Data'!AX33)),"Drive to Camp: "&amp;'Export Data'!AX33&amp;CHAR(10),"")&amp;IF(NOT(ISBLANK('Export Data'!BB33)),"Drive Home: "&amp;'Export Data'!BB33,"")&amp; 'Export Data'!BK33</f>
        <v/>
      </c>
      <c r="F33" t="str">
        <f>IF(J33="179 Adult","Goat",VLOOKUP(A33,Contacts!$A$1:$F$103,3))</f>
        <v>Ram</v>
      </c>
      <c r="G33" s="26" t="str">
        <f t="shared" si="0"/>
        <v>YYGol</v>
      </c>
      <c r="H33" t="str">
        <f>'Export Data'!AA33</f>
        <v>acgoletz@hotmail.com</v>
      </c>
      <c r="I33">
        <f>'Export Data'!Z33</f>
        <v>3135751216</v>
      </c>
      <c r="J33" s="80" t="str">
        <f>'Export Data'!Y33</f>
        <v>179 Youth</v>
      </c>
      <c r="K33">
        <v>43832.663194444445</v>
      </c>
    </row>
    <row r="34" spans="1:11" x14ac:dyDescent="0.25">
      <c r="A34" s="1" t="str">
        <f>'Export Data'!X34&amp;", "&amp;'Export Data'!W34</f>
        <v>Eruppakkattu, Mathew</v>
      </c>
      <c r="B34" t="str">
        <f>LEFT('Export Data'!AS34,3)</f>
        <v>Sun</v>
      </c>
      <c r="C34" t="str">
        <f>IF('Export Data'!AV34="I will drive my scout, and I can drive other scouts TO camp.","DRIVE "&amp;'Export Data'!AW34,IF('Export Data'!AV34="I have arranged a ride for my scout TO camp..","Has Ride ("&amp;'Export Data'!AY34&amp;")",IF('Export Data'!AV34="I can drive ONLY my scout TO camp.","Has Ride (Family)",IF('Export Data'!AV34="Please find a ride for my scout TO camp.","Needs Ride",IF('Export Data'!AV34="My scout will drive themselves TO camp.","DRIVE (Self)","No Info")))))</f>
        <v>Has Ride (Family)</v>
      </c>
      <c r="D34" s="141" t="str">
        <f>IF('Export Data'!AZ34="I will drive my scout, and I can drive other scouts HOME.","DRIVE "&amp;'Export Data'!BA34,IF('Export Data'!AX34="I have arranged a ride for my scout HOME.","Has Ride ("&amp;'Export Data'!BC34&amp;")",IF('Export Data'!AZ34="I can drive ONLY my scout HOME.","Has Ride (Family)",IF('Export Data'!AZ34="Please find a ride for my scout HOME.","Needs Ride",IF('Export Data'!AZ34="My scout will drive themselves HOME.","DRIVE (Self)","No Info")))))</f>
        <v>Has Ride (Family)</v>
      </c>
      <c r="E34" s="142" t="str">
        <f>IF(NOT(ISBLANK('Export Data'!AX34)),"Drive to Camp: "&amp;'Export Data'!AX34&amp;CHAR(10),"")&amp;IF(NOT(ISBLANK('Export Data'!BB34)),"Drive Home: "&amp;'Export Data'!BB34,"")&amp; 'Export Data'!BK34</f>
        <v/>
      </c>
      <c r="F34" t="str">
        <f>IF(J34="179 Adult","Goat",VLOOKUP(A34,Contacts!$A$1:$F$103,3))</f>
        <v>Flaming Hawk</v>
      </c>
      <c r="G34" s="26" t="str">
        <f t="shared" ref="G34:G64" si="1">IF(J34="179 Adult","AA"&amp;LEFT(A34,3),IF(J34="179 Sibling","SS"&amp;LEFT(A34,3),"YY"&amp;LEFT(A34,3)))</f>
        <v>YYEru</v>
      </c>
      <c r="H34" t="str">
        <f>'Export Data'!AA34</f>
        <v>meetajith@gmail.com</v>
      </c>
      <c r="I34">
        <f>'Export Data'!Z34</f>
        <v>6168480411</v>
      </c>
      <c r="J34" s="80" t="str">
        <f>'Export Data'!Y34</f>
        <v>179 Youth</v>
      </c>
      <c r="K34">
        <v>43832.663194444445</v>
      </c>
    </row>
    <row r="35" spans="1:11" x14ac:dyDescent="0.25">
      <c r="A35" s="1" t="str">
        <f>'Export Data'!X35&amp;", "&amp;'Export Data'!W35</f>
        <v>Sheetz, Robert</v>
      </c>
      <c r="B35" t="str">
        <f>LEFT('Export Data'!AS35,3)</f>
        <v>Sun</v>
      </c>
      <c r="C35" t="str">
        <f>IF('Export Data'!AV35="I will drive my scout, and I can drive other scouts TO camp.","DRIVE "&amp;'Export Data'!AW35,IF('Export Data'!AV35="I have arranged a ride for my scout TO camp..","Has Ride ("&amp;'Export Data'!AY35&amp;")",IF('Export Data'!AV35="I can drive ONLY my scout TO camp.","Has Ride (Family)",IF('Export Data'!AV35="Please find a ride for my scout TO camp.","Needs Ride",IF('Export Data'!AV35="My scout will drive themselves TO camp.","DRIVE (Self)","No Info")))))</f>
        <v>Has Ride (Family)</v>
      </c>
      <c r="D35" s="141" t="str">
        <f>IF('Export Data'!AZ35="I will drive my scout, and I can drive other scouts HOME.","DRIVE "&amp;'Export Data'!BA35,IF('Export Data'!AX35="I have arranged a ride for my scout HOME.","Has Ride ("&amp;'Export Data'!BC35&amp;")",IF('Export Data'!AZ35="I can drive ONLY my scout HOME.","Has Ride (Family)",IF('Export Data'!AZ35="Please find a ride for my scout HOME.","Needs Ride",IF('Export Data'!AZ35="My scout will drive themselves HOME.","DRIVE (Self)","No Info")))))</f>
        <v>Has Ride (Family)</v>
      </c>
      <c r="E35" s="142" t="str">
        <f>IF(NOT(ISBLANK('Export Data'!AX35)),"Drive to Camp: "&amp;'Export Data'!AX35&amp;CHAR(10),"")&amp;IF(NOT(ISBLANK('Export Data'!BB35)),"Drive Home: "&amp;'Export Data'!BB35,"")&amp; 'Export Data'!BK35</f>
        <v/>
      </c>
      <c r="F35">
        <f>IF(J35="179 Adult","Goat",VLOOKUP(A35,Contacts!$A$1:$F$103,3))</f>
        <v>0</v>
      </c>
      <c r="G35" s="26" t="str">
        <f t="shared" si="1"/>
        <v>YYShe</v>
      </c>
      <c r="H35" t="str">
        <f>'Export Data'!AA35</f>
        <v>robsheetz91@gmail.com</v>
      </c>
      <c r="I35">
        <f>'Export Data'!Z35</f>
        <v>12488184662</v>
      </c>
      <c r="J35" s="80" t="str">
        <f>'Export Data'!Y35</f>
        <v>179 Youth</v>
      </c>
      <c r="K35">
        <v>43832.663194444445</v>
      </c>
    </row>
    <row r="36" spans="1:11" x14ac:dyDescent="0.25">
      <c r="A36" s="1" t="str">
        <f>'Export Data'!X36&amp;", "&amp;'Export Data'!W36</f>
        <v>lindman, jackson</v>
      </c>
      <c r="B36" t="str">
        <f>LEFT('Export Data'!AS36,3)</f>
        <v>Sun</v>
      </c>
      <c r="C36" t="str">
        <f>IF('Export Data'!AV36="I will drive my scout, and I can drive other scouts TO camp.","DRIVE "&amp;'Export Data'!AW36,IF('Export Data'!AV36="I have arranged a ride for my scout TO camp..","Has Ride ("&amp;'Export Data'!AY36&amp;")",IF('Export Data'!AV36="I can drive ONLY my scout TO camp.","Has Ride (Family)",IF('Export Data'!AV36="Please find a ride for my scout TO camp.","Needs Ride",IF('Export Data'!AV36="My scout will drive themselves TO camp.","DRIVE (Self)","No Info")))))</f>
        <v>Has Ride (Family)</v>
      </c>
      <c r="D36" s="141" t="str">
        <f>IF('Export Data'!AZ36="I will drive my scout, and I can drive other scouts HOME.","DRIVE "&amp;'Export Data'!BA36,IF('Export Data'!AX36="I have arranged a ride for my scout HOME.","Has Ride ("&amp;'Export Data'!BC36&amp;")",IF('Export Data'!AZ36="I can drive ONLY my scout HOME.","Has Ride (Family)",IF('Export Data'!AZ36="Please find a ride for my scout HOME.","Needs Ride",IF('Export Data'!AZ36="My scout will drive themselves HOME.","DRIVE (Self)","No Info")))))</f>
        <v>Has Ride (Family)</v>
      </c>
      <c r="E36" s="142" t="str">
        <f>IF(NOT(ISBLANK('Export Data'!AX36)),"Drive to Camp: "&amp;'Export Data'!AX36&amp;CHAR(10),"")&amp;IF(NOT(ISBLANK('Export Data'!BB36)),"Drive Home: "&amp;'Export Data'!BB36,"")&amp; 'Export Data'!BK36</f>
        <v/>
      </c>
      <c r="F36">
        <f>IF(J36="179 Adult","Goat",VLOOKUP(A36,Contacts!$A$1:$F$103,3))</f>
        <v>0</v>
      </c>
      <c r="G36" s="26" t="str">
        <f t="shared" si="1"/>
        <v>YYlin</v>
      </c>
      <c r="H36" t="str">
        <f>'Export Data'!AA36</f>
        <v>blcardo21@hotmail.com</v>
      </c>
      <c r="I36">
        <f>'Export Data'!Z36</f>
        <v>2485058213</v>
      </c>
      <c r="J36" s="80" t="str">
        <f>'Export Data'!Y36</f>
        <v>179 Youth</v>
      </c>
      <c r="K36">
        <v>43832.663194444445</v>
      </c>
    </row>
    <row r="37" spans="1:11" x14ac:dyDescent="0.25">
      <c r="A37" s="1" t="str">
        <f>'Export Data'!X37&amp;", "&amp;'Export Data'!W37</f>
        <v>lindman, cecilia</v>
      </c>
      <c r="B37" t="str">
        <f>LEFT('Export Data'!AS37,3)</f>
        <v>Sun</v>
      </c>
      <c r="C37" t="str">
        <f>IF('Export Data'!AV37="I will drive my scout, and I can drive other scouts TO camp.","DRIVE "&amp;'Export Data'!AW37,IF('Export Data'!AV37="I have arranged a ride for my scout TO camp..","Has Ride ("&amp;'Export Data'!AY37&amp;")",IF('Export Data'!AV37="I can drive ONLY my scout TO camp.","Has Ride (Family)",IF('Export Data'!AV37="Please find a ride for my scout TO camp.","Needs Ride",IF('Export Data'!AV37="My scout will drive themselves TO camp.","DRIVE (Self)","No Info")))))</f>
        <v>Has Ride (Family)</v>
      </c>
      <c r="D37" s="141" t="str">
        <f>IF('Export Data'!AZ37="I will drive my scout, and I can drive other scouts HOME.","DRIVE "&amp;'Export Data'!BA37,IF('Export Data'!AX37="I have arranged a ride for my scout HOME.","Has Ride ("&amp;'Export Data'!BC37&amp;")",IF('Export Data'!AZ37="I can drive ONLY my scout HOME.","Has Ride (Family)",IF('Export Data'!AZ37="Please find a ride for my scout HOME.","Needs Ride",IF('Export Data'!AZ37="My scout will drive themselves HOME.","DRIVE (Self)","No Info")))))</f>
        <v>Has Ride (Family)</v>
      </c>
      <c r="E37" s="142" t="str">
        <f>IF(NOT(ISBLANK('Export Data'!AX37)),"Drive to Camp: "&amp;'Export Data'!AX37&amp;CHAR(10),"")&amp;IF(NOT(ISBLANK('Export Data'!BB37)),"Drive Home: "&amp;'Export Data'!BB37,"")&amp; 'Export Data'!BK37</f>
        <v/>
      </c>
      <c r="F37">
        <f>IF(J37="179 Adult","Goat",VLOOKUP(A37,Contacts!$A$1:$F$103,3))</f>
        <v>0</v>
      </c>
      <c r="G37" s="26" t="str">
        <f t="shared" si="1"/>
        <v>YYlin</v>
      </c>
      <c r="H37" t="str">
        <f>'Export Data'!AA37</f>
        <v>blcardo21@hotmail.com</v>
      </c>
      <c r="I37">
        <f>'Export Data'!Z37</f>
        <v>2485058213</v>
      </c>
      <c r="J37" s="80" t="str">
        <f>'Export Data'!Y37</f>
        <v>179 Youth</v>
      </c>
      <c r="K37">
        <v>43832.663194444445</v>
      </c>
    </row>
    <row r="38" spans="1:11" x14ac:dyDescent="0.25">
      <c r="A38" s="1" t="str">
        <f>'Export Data'!X38&amp;", "&amp;'Export Data'!W38</f>
        <v>Genslak, Noah</v>
      </c>
      <c r="B38" t="str">
        <f>LEFT('Export Data'!AS38,3)</f>
        <v>Sun</v>
      </c>
      <c r="C38" t="str">
        <f>IF('Export Data'!AV38="I will drive my scout, and I can drive other scouts TO camp.","DRIVE "&amp;'Export Data'!AW38,IF('Export Data'!AV38="I have arranged a ride for my scout TO camp..","Has Ride ("&amp;'Export Data'!AY38&amp;")",IF('Export Data'!AV38="I can drive ONLY my scout TO camp.","Has Ride (Family)",IF('Export Data'!AV38="Please find a ride for my scout TO camp.","Needs Ride",IF('Export Data'!AV38="My scout will drive themselves TO camp.","DRIVE (Self)","No Info")))))</f>
        <v>Has Ride (Family)</v>
      </c>
      <c r="D38" s="141" t="str">
        <f>IF('Export Data'!AZ38="I will drive my scout, and I can drive other scouts HOME.","DRIVE "&amp;'Export Data'!BA38,IF('Export Data'!AX38="I have arranged a ride for my scout HOME.","Has Ride ("&amp;'Export Data'!BC38&amp;")",IF('Export Data'!AZ38="I can drive ONLY my scout HOME.","Has Ride (Family)",IF('Export Data'!AZ38="Please find a ride for my scout HOME.","Needs Ride",IF('Export Data'!AZ38="My scout will drive themselves HOME.","DRIVE (Self)","No Info")))))</f>
        <v>Has Ride (Family)</v>
      </c>
      <c r="E38" s="142" t="str">
        <f>IF(NOT(ISBLANK('Export Data'!AX38)),"Drive to Camp: "&amp;'Export Data'!AX38&amp;CHAR(10),"")&amp;IF(NOT(ISBLANK('Export Data'!BB38)),"Drive Home: "&amp;'Export Data'!BB38,"")&amp; 'Export Data'!BK38</f>
        <v/>
      </c>
      <c r="F38" t="str">
        <f>IF(J38="179 Adult","Goat",VLOOKUP(A38,Contacts!$A$1:$F$103,3))</f>
        <v>Ram</v>
      </c>
      <c r="G38" s="26" t="str">
        <f t="shared" si="1"/>
        <v>YYGen</v>
      </c>
      <c r="H38" t="str">
        <f>'Export Data'!AA38</f>
        <v>btewilliager@yahoo.com</v>
      </c>
      <c r="I38">
        <f>'Export Data'!Z38</f>
        <v>2487058102</v>
      </c>
      <c r="J38" s="80" t="str">
        <f>'Export Data'!Y38</f>
        <v>179 Youth</v>
      </c>
      <c r="K38">
        <v>43832.663194444445</v>
      </c>
    </row>
    <row r="39" spans="1:11" x14ac:dyDescent="0.25">
      <c r="A39" s="1" t="str">
        <f>'Export Data'!X39&amp;", "&amp;'Export Data'!W39</f>
        <v>Luke, Brandon</v>
      </c>
      <c r="B39" t="str">
        <f>LEFT('Export Data'!AS39,3)</f>
        <v>Sun</v>
      </c>
      <c r="C39" t="str">
        <f>IF('Export Data'!AV39="I will drive my scout, and I can drive other scouts TO camp.","DRIVE "&amp;'Export Data'!AW39,IF('Export Data'!AV39="I have arranged a ride for my scout TO camp..","Has Ride ("&amp;'Export Data'!AY39&amp;")",IF('Export Data'!AV39="I can drive ONLY my scout TO camp.","Has Ride (Family)",IF('Export Data'!AV39="Please find a ride for my scout TO camp.","Needs Ride",IF('Export Data'!AV39="My scout will drive themselves TO camp.","DRIVE (Self)","No Info")))))</f>
        <v>No Info</v>
      </c>
      <c r="D39" s="141" t="str">
        <f>IF('Export Data'!AZ39="I will drive my scout, and I can drive other scouts HOME.","DRIVE "&amp;'Export Data'!BA39,IF('Export Data'!AX39="I have arranged a ride for my scout HOME.","Has Ride ("&amp;'Export Data'!BC39&amp;")",IF('Export Data'!AZ39="I can drive ONLY my scout HOME.","Has Ride (Family)",IF('Export Data'!AZ39="Please find a ride for my scout HOME.","Needs Ride",IF('Export Data'!AZ39="My scout will drive themselves HOME.","DRIVE (Self)","No Info")))))</f>
        <v>No Info</v>
      </c>
      <c r="E39" s="142" t="str">
        <f>IF(NOT(ISBLANK('Export Data'!AX39)),"Drive to Camp: "&amp;'Export Data'!AX39&amp;CHAR(10),"")&amp;IF(NOT(ISBLANK('Export Data'!BB39)),"Drive Home: "&amp;'Export Data'!BB39,"")&amp; 'Export Data'!BK39</f>
        <v/>
      </c>
      <c r="F39">
        <f>IF(J39="179 Adult","Goat",VLOOKUP(A39,Contacts!$A$1:$F$103,3))</f>
        <v>0</v>
      </c>
      <c r="G39" s="26" t="str">
        <f t="shared" si="1"/>
        <v>YYLuk</v>
      </c>
      <c r="H39" t="str">
        <f>'Export Data'!AA39</f>
        <v>jluke4@yahoo.com</v>
      </c>
      <c r="I39">
        <f>'Export Data'!Z39</f>
        <v>2482528021</v>
      </c>
      <c r="J39" s="80" t="str">
        <f>'Export Data'!Y39</f>
        <v>179 Youth</v>
      </c>
      <c r="K39">
        <v>43832.663194444445</v>
      </c>
    </row>
    <row r="40" spans="1:11" x14ac:dyDescent="0.25">
      <c r="A40" s="1" t="str">
        <f>'Export Data'!X40&amp;", "&amp;'Export Data'!W40</f>
        <v>Parr, Benjamin</v>
      </c>
      <c r="B40" t="str">
        <f>LEFT('Export Data'!AS40,3)</f>
        <v/>
      </c>
      <c r="C40" t="str">
        <f>IF('Export Data'!AV40="I will drive my scout, and I can drive other scouts TO camp.","DRIVE "&amp;'Export Data'!AW40,IF('Export Data'!AV40="I have arranged a ride for my scout TO camp..","Has Ride ("&amp;'Export Data'!AY40&amp;")",IF('Export Data'!AV40="I can drive ONLY my scout TO camp.","Has Ride (Family)",IF('Export Data'!AV40="Please find a ride for my scout TO camp.","Needs Ride",IF('Export Data'!AV40="My scout will drive themselves TO camp.","DRIVE (Self)","No Info")))))</f>
        <v>No Info</v>
      </c>
      <c r="D40" s="141" t="str">
        <f>IF('Export Data'!AZ40="I will drive my scout, and I can drive other scouts HOME.","DRIVE "&amp;'Export Data'!BA40,IF('Export Data'!AX40="I have arranged a ride for my scout HOME.","Has Ride ("&amp;'Export Data'!BC40&amp;")",IF('Export Data'!AZ40="I can drive ONLY my scout HOME.","Has Ride (Family)",IF('Export Data'!AZ40="Please find a ride for my scout HOME.","Needs Ride",IF('Export Data'!AZ40="My scout will drive themselves HOME.","DRIVE (Self)","No Info")))))</f>
        <v>No Info</v>
      </c>
      <c r="E40" s="142" t="str">
        <f>IF(NOT(ISBLANK('Export Data'!AX40)),"Drive to Camp: "&amp;'Export Data'!AX40&amp;CHAR(10),"")&amp;IF(NOT(ISBLANK('Export Data'!BB40)),"Drive Home: "&amp;'Export Data'!BB40,"")&amp; 'Export Data'!BK40</f>
        <v/>
      </c>
      <c r="F40" t="str">
        <f>IF(J40="179 Adult","Goat",VLOOKUP(A40,Contacts!$A$1:$F$103,3))</f>
        <v>Goat</v>
      </c>
      <c r="G40" s="26" t="str">
        <f t="shared" si="1"/>
        <v>AAPar</v>
      </c>
      <c r="H40" t="str">
        <f>'Export Data'!AA40</f>
        <v>benny83@gmail.com</v>
      </c>
      <c r="I40" t="str">
        <f>'Export Data'!Z40</f>
        <v>248-890-1742</v>
      </c>
      <c r="J40" s="80" t="str">
        <f>'Export Data'!Y40</f>
        <v>179 Adult</v>
      </c>
      <c r="K40">
        <v>43832.663194444445</v>
      </c>
    </row>
    <row r="41" spans="1:11" x14ac:dyDescent="0.25">
      <c r="A41" s="1" t="str">
        <f>'Export Data'!X41&amp;", "&amp;'Export Data'!W41</f>
        <v>Parr, Evan</v>
      </c>
      <c r="B41" t="str">
        <f>LEFT('Export Data'!AS41,3)</f>
        <v>Sun</v>
      </c>
      <c r="C41" t="str">
        <f>IF('Export Data'!AV41="I will drive my scout, and I can drive other scouts TO camp.","DRIVE "&amp;'Export Data'!AW41,IF('Export Data'!AV41="I have arranged a ride for my scout TO camp..","Has Ride ("&amp;'Export Data'!AY41&amp;")",IF('Export Data'!AV41="I can drive ONLY my scout TO camp.","Has Ride (Family)",IF('Export Data'!AV41="Please find a ride for my scout TO camp.","Needs Ride",IF('Export Data'!AV41="My scout will drive themselves TO camp.","DRIVE (Self)","No Info")))))</f>
        <v>Has Ride (Family)</v>
      </c>
      <c r="D41" s="141" t="str">
        <f>IF('Export Data'!AZ41="I will drive my scout, and I can drive other scouts HOME.","DRIVE "&amp;'Export Data'!BA41,IF('Export Data'!AX41="I have arranged a ride for my scout HOME.","Has Ride ("&amp;'Export Data'!BC41&amp;")",IF('Export Data'!AZ41="I can drive ONLY my scout HOME.","Has Ride (Family)",IF('Export Data'!AZ41="Please find a ride for my scout HOME.","Needs Ride",IF('Export Data'!AZ41="My scout will drive themselves HOME.","DRIVE (Self)","No Info")))))</f>
        <v>Has Ride (Family)</v>
      </c>
      <c r="E41" s="142" t="str">
        <f>IF(NOT(ISBLANK('Export Data'!AX41)),"Drive to Camp: "&amp;'Export Data'!AX41&amp;CHAR(10),"")&amp;IF(NOT(ISBLANK('Export Data'!BB41)),"Drive Home: "&amp;'Export Data'!BB41,"")&amp; 'Export Data'!BK41</f>
        <v/>
      </c>
      <c r="F41" t="str">
        <f>IF(J41="179 Adult","Goat",VLOOKUP(A41,Contacts!$A$1:$F$103,3))</f>
        <v>Unassigned</v>
      </c>
      <c r="G41" s="26" t="str">
        <f t="shared" si="1"/>
        <v>YYPar</v>
      </c>
      <c r="H41" t="str">
        <f>'Export Data'!AA41</f>
        <v>benny83@gmail.com</v>
      </c>
      <c r="I41" t="str">
        <f>'Export Data'!Z41</f>
        <v>248-890-1742</v>
      </c>
      <c r="J41" s="80" t="str">
        <f>'Export Data'!Y41</f>
        <v>179 Youth</v>
      </c>
      <c r="K41">
        <v>43832.663194444445</v>
      </c>
    </row>
    <row r="42" spans="1:11" x14ac:dyDescent="0.25">
      <c r="A42" s="1" t="str">
        <f>'Export Data'!X42&amp;", "&amp;'Export Data'!W42</f>
        <v>Eagle, Alex</v>
      </c>
      <c r="B42" t="str">
        <f>LEFT('Export Data'!AS42,3)</f>
        <v>Sat</v>
      </c>
      <c r="C42" t="str">
        <f>IF('Export Data'!AV42="I will drive my scout, and I can drive other scouts TO camp.","DRIVE "&amp;'Export Data'!AW42,IF('Export Data'!AV42="I have arranged a ride for my scout TO camp..","Has Ride ("&amp;'Export Data'!AY42&amp;")",IF('Export Data'!AV42="I can drive ONLY my scout TO camp.","Has Ride (Family)",IF('Export Data'!AV42="Please find a ride for my scout TO camp.","Needs Ride",IF('Export Data'!AV42="My scout will drive themselves TO camp.","DRIVE (Self)","No Info")))))</f>
        <v>Has Ride (Family)</v>
      </c>
      <c r="D42" s="141" t="str">
        <f>IF('Export Data'!AZ42="I will drive my scout, and I can drive other scouts HOME.","DRIVE "&amp;'Export Data'!BA42,IF('Export Data'!AX42="I have arranged a ride for my scout HOME.","Has Ride ("&amp;'Export Data'!BC42&amp;")",IF('Export Data'!AZ42="I can drive ONLY my scout HOME.","Has Ride (Family)",IF('Export Data'!AZ42="Please find a ride for my scout HOME.","Needs Ride",IF('Export Data'!AZ42="My scout will drive themselves HOME.","DRIVE (Self)","No Info")))))</f>
        <v>Has Ride (Family)</v>
      </c>
      <c r="E42" s="142" t="str">
        <f>IF(NOT(ISBLANK('Export Data'!AX42)),"Drive to Camp: "&amp;'Export Data'!AX42&amp;CHAR(10),"")&amp;IF(NOT(ISBLANK('Export Data'!BB42)),"Drive Home: "&amp;'Export Data'!BB42,"")&amp; 'Export Data'!BK42</f>
        <v/>
      </c>
      <c r="F42" t="str">
        <f>IF(J42="179 Adult","Goat",VLOOKUP(A42,Contacts!$A$1:$F$103,3))</f>
        <v>Flaming Hawk</v>
      </c>
      <c r="G42" s="26" t="str">
        <f t="shared" si="1"/>
        <v>YYEag</v>
      </c>
      <c r="H42" t="str">
        <f>'Export Data'!AA42</f>
        <v>kns.eagle@att.net</v>
      </c>
      <c r="I42">
        <f>'Export Data'!Z42</f>
        <v>2487522992</v>
      </c>
      <c r="J42" s="80" t="str">
        <f>'Export Data'!Y42</f>
        <v>179 Youth</v>
      </c>
      <c r="K42">
        <v>43832.663194444445</v>
      </c>
    </row>
    <row r="43" spans="1:11" x14ac:dyDescent="0.25">
      <c r="A43" s="1" t="str">
        <f>'Export Data'!X43&amp;", "&amp;'Export Data'!W43</f>
        <v>Eagle, Andrew</v>
      </c>
      <c r="B43" t="str">
        <f>LEFT('Export Data'!AS43,3)</f>
        <v>Sat</v>
      </c>
      <c r="C43" t="str">
        <f>IF('Export Data'!AV43="I will drive my scout, and I can drive other scouts TO camp.","DRIVE "&amp;'Export Data'!AW43,IF('Export Data'!AV43="I have arranged a ride for my scout TO camp..","Has Ride ("&amp;'Export Data'!AY43&amp;")",IF('Export Data'!AV43="I can drive ONLY my scout TO camp.","Has Ride (Family)",IF('Export Data'!AV43="Please find a ride for my scout TO camp.","Needs Ride",IF('Export Data'!AV43="My scout will drive themselves TO camp.","DRIVE (Self)","No Info")))))</f>
        <v>Has Ride (Family)</v>
      </c>
      <c r="D43" s="141" t="str">
        <f>IF('Export Data'!AZ43="I will drive my scout, and I can drive other scouts HOME.","DRIVE "&amp;'Export Data'!BA43,IF('Export Data'!AX43="I have arranged a ride for my scout HOME.","Has Ride ("&amp;'Export Data'!BC43&amp;")",IF('Export Data'!AZ43="I can drive ONLY my scout HOME.","Has Ride (Family)",IF('Export Data'!AZ43="Please find a ride for my scout HOME.","Needs Ride",IF('Export Data'!AZ43="My scout will drive themselves HOME.","DRIVE (Self)","No Info")))))</f>
        <v>Has Ride (Family)</v>
      </c>
      <c r="E43" s="142" t="str">
        <f>IF(NOT(ISBLANK('Export Data'!AX43)),"Drive to Camp: "&amp;'Export Data'!AX43&amp;CHAR(10),"")&amp;IF(NOT(ISBLANK('Export Data'!BB43)),"Drive Home: "&amp;'Export Data'!BB43,"")&amp; 'Export Data'!BK43</f>
        <v/>
      </c>
      <c r="F43" t="str">
        <f>IF(J43="179 Adult","Goat",VLOOKUP(A43,Contacts!$A$1:$F$103,3))</f>
        <v>Flaming Hawk</v>
      </c>
      <c r="G43" s="26" t="str">
        <f t="shared" si="1"/>
        <v>YYEag</v>
      </c>
      <c r="H43" t="str">
        <f>'Export Data'!AA43</f>
        <v>kns.eagle@att.net</v>
      </c>
      <c r="I43">
        <f>'Export Data'!Z43</f>
        <v>2487522992</v>
      </c>
      <c r="J43" s="80" t="str">
        <f>'Export Data'!Y43</f>
        <v>179 Youth</v>
      </c>
      <c r="K43">
        <v>43832.663194444445</v>
      </c>
    </row>
    <row r="44" spans="1:11" x14ac:dyDescent="0.25">
      <c r="A44" s="1" t="str">
        <f>'Export Data'!X44&amp;", "&amp;'Export Data'!W44</f>
        <v>Malisow, Arthur</v>
      </c>
      <c r="B44" t="str">
        <f>LEFT('Export Data'!AS44,3)</f>
        <v/>
      </c>
      <c r="C44" t="str">
        <f>IF('Export Data'!AV44="I will drive my scout, and I can drive other scouts TO camp.","DRIVE "&amp;'Export Data'!AW44,IF('Export Data'!AV44="I have arranged a ride for my scout TO camp..","Has Ride ("&amp;'Export Data'!AY44&amp;")",IF('Export Data'!AV44="I can drive ONLY my scout TO camp.","Has Ride (Family)",IF('Export Data'!AV44="Please find a ride for my scout TO camp.","Needs Ride",IF('Export Data'!AV44="My scout will drive themselves TO camp.","DRIVE (Self)","No Info")))))</f>
        <v>No Info</v>
      </c>
      <c r="D44" s="141" t="str">
        <f>IF('Export Data'!AZ44="I will drive my scout, and I can drive other scouts HOME.","DRIVE "&amp;'Export Data'!BA44,IF('Export Data'!AX44="I have arranged a ride for my scout HOME.","Has Ride ("&amp;'Export Data'!BC44&amp;")",IF('Export Data'!AZ44="I can drive ONLY my scout HOME.","Has Ride (Family)",IF('Export Data'!AZ44="Please find a ride for my scout HOME.","Needs Ride",IF('Export Data'!AZ44="My scout will drive themselves HOME.","DRIVE (Self)","No Info")))))</f>
        <v>No Info</v>
      </c>
      <c r="E44" s="142" t="str">
        <f>IF(NOT(ISBLANK('Export Data'!AX44)),"Drive to Camp: "&amp;'Export Data'!AX44&amp;CHAR(10),"")&amp;IF(NOT(ISBLANK('Export Data'!BB44)),"Drive Home: "&amp;'Export Data'!BB44,"")&amp; 'Export Data'!BK44</f>
        <v/>
      </c>
      <c r="F44" t="str">
        <f>IF(J44="179 Adult","Goat",VLOOKUP(A44,Contacts!$A$1:$F$103,3))</f>
        <v>Goat</v>
      </c>
      <c r="G44" s="26" t="str">
        <f t="shared" si="1"/>
        <v>AAMal</v>
      </c>
      <c r="H44" t="str">
        <f>'Export Data'!AA44</f>
        <v>malisow@sbcglobal.net</v>
      </c>
      <c r="I44">
        <f>'Export Data'!Z44</f>
        <v>2488048608</v>
      </c>
      <c r="J44" s="80" t="str">
        <f>'Export Data'!Y44</f>
        <v>179 Adult</v>
      </c>
      <c r="K44">
        <v>43832.663194444445</v>
      </c>
    </row>
    <row r="45" spans="1:11" x14ac:dyDescent="0.25">
      <c r="A45" s="1" t="str">
        <f>'Export Data'!X45&amp;", "&amp;'Export Data'!W45</f>
        <v>Malisow, Calvin</v>
      </c>
      <c r="B45" t="str">
        <f>LEFT('Export Data'!AS45,3)</f>
        <v>Sat</v>
      </c>
      <c r="C45" t="str">
        <f>IF('Export Data'!AV45="I will drive my scout, and I can drive other scouts TO camp.","DRIVE "&amp;'Export Data'!AW45,IF('Export Data'!AV45="I have arranged a ride for my scout TO camp..","Has Ride ("&amp;'Export Data'!AY45&amp;")",IF('Export Data'!AV45="I can drive ONLY my scout TO camp.","Has Ride (Family)",IF('Export Data'!AV45="Please find a ride for my scout TO camp.","Needs Ride",IF('Export Data'!AV45="My scout will drive themselves TO camp.","DRIVE (Self)","No Info")))))</f>
        <v>Has Ride (Family)</v>
      </c>
      <c r="D45" s="141" t="str">
        <f>IF('Export Data'!AZ45="I will drive my scout, and I can drive other scouts HOME.","DRIVE "&amp;'Export Data'!BA45,IF('Export Data'!AX45="I have arranged a ride for my scout HOME.","Has Ride ("&amp;'Export Data'!BC45&amp;")",IF('Export Data'!AZ45="I can drive ONLY my scout HOME.","Has Ride (Family)",IF('Export Data'!AZ45="Please find a ride for my scout HOME.","Needs Ride",IF('Export Data'!AZ45="My scout will drive themselves HOME.","DRIVE (Self)","No Info")))))</f>
        <v>Has Ride (Family)</v>
      </c>
      <c r="E45" s="142" t="str">
        <f>IF(NOT(ISBLANK('Export Data'!AX45)),"Drive to Camp: "&amp;'Export Data'!AX45&amp;CHAR(10),"")&amp;IF(NOT(ISBLANK('Export Data'!BB45)),"Drive Home: "&amp;'Export Data'!BB45,"")&amp; 'Export Data'!BK45</f>
        <v/>
      </c>
      <c r="F45" t="str">
        <f>IF(J45="179 Adult","Goat",VLOOKUP(A45,Contacts!$A$1:$F$103,3))</f>
        <v>Atomic Wolves</v>
      </c>
      <c r="G45" s="26" t="str">
        <f t="shared" si="1"/>
        <v>YYMal</v>
      </c>
      <c r="H45" t="str">
        <f>'Export Data'!AA45</f>
        <v>malisow@sbcglobal.net</v>
      </c>
      <c r="I45">
        <f>'Export Data'!Z45</f>
        <v>2488048608</v>
      </c>
      <c r="J45" s="80" t="str">
        <f>'Export Data'!Y45</f>
        <v>179 Youth</v>
      </c>
      <c r="K45">
        <v>43832.663194444445</v>
      </c>
    </row>
    <row r="46" spans="1:11" x14ac:dyDescent="0.25">
      <c r="A46" s="26" t="str">
        <f>'Export Data'!X46&amp;", "&amp;'Export Data'!W46</f>
        <v>Wilburn, Colin</v>
      </c>
      <c r="B46" t="str">
        <f>LEFT('Export Data'!AS46,3)</f>
        <v/>
      </c>
      <c r="C46" t="str">
        <f>IF('Export Data'!AV46="I will drive my scout, and I can drive other scouts TO camp.","DRIVE "&amp;'Export Data'!AW46,IF('Export Data'!AV46="I have arranged a ride for my scout TO camp..","Has Ride ("&amp;'Export Data'!AY46&amp;")",IF('Export Data'!AV46="I can drive ONLY my scout TO camp.","Has Ride (Family)",IF('Export Data'!AV46="Please find a ride for my scout TO camp.","Needs Ride",IF('Export Data'!AV46="My scout will drive themselves TO camp.","DRIVE (Self)","No Info")))))</f>
        <v>No Info</v>
      </c>
      <c r="D46" s="141" t="str">
        <f>IF('Export Data'!AZ46="I will drive my scout, and I can drive other scouts HOME.","DRIVE "&amp;'Export Data'!BA46,IF('Export Data'!AX46="I have arranged a ride for my scout HOME.","Has Ride ("&amp;'Export Data'!BC46&amp;")",IF('Export Data'!AZ46="I can drive ONLY my scout HOME.","Has Ride (Family)",IF('Export Data'!AZ46="Please find a ride for my scout HOME.","Needs Ride",IF('Export Data'!AZ46="My scout will drive themselves HOME.","DRIVE (Self)","No Info")))))</f>
        <v>No Info</v>
      </c>
      <c r="E46" s="142" t="str">
        <f>IF(NOT(ISBLANK('Export Data'!AX46)),"Drive to Camp: "&amp;'Export Data'!AX46&amp;CHAR(10),"")&amp;IF(NOT(ISBLANK('Export Data'!BB46)),"Drive Home: "&amp;'Export Data'!BB46,"")&amp; 'Export Data'!BK46</f>
        <v/>
      </c>
      <c r="F46" t="str">
        <f>IF(J46="179 Adult","Goat",VLOOKUP(A46,Contacts!$A$1:$F$103,3))</f>
        <v>Goat</v>
      </c>
      <c r="G46" s="26" t="str">
        <f t="shared" si="1"/>
        <v>AAWil</v>
      </c>
      <c r="H46" t="str">
        <f>'Export Data'!AA46</f>
        <v>jason.m.wilburn@gmail.com</v>
      </c>
      <c r="I46">
        <f>'Export Data'!Z46</f>
        <v>7345897461</v>
      </c>
      <c r="J46" s="80" t="str">
        <f>'Export Data'!Y46</f>
        <v>179 Adult</v>
      </c>
      <c r="K46">
        <v>43832.663194444445</v>
      </c>
    </row>
    <row r="47" spans="1:11" x14ac:dyDescent="0.25">
      <c r="A47" s="1" t="str">
        <f>'Export Data'!X47&amp;", "&amp;'Export Data'!W47</f>
        <v>Wilburn, Colin</v>
      </c>
      <c r="B47" t="str">
        <f>LEFT('Export Data'!AS47,3)</f>
        <v>Sun</v>
      </c>
      <c r="C47" t="str">
        <f>IF('Export Data'!AV47="I will drive my scout, and I can drive other scouts TO camp.","DRIVE "&amp;'Export Data'!AW47,IF('Export Data'!AV47="I have arranged a ride for my scout TO camp..","Has Ride ("&amp;'Export Data'!AY47&amp;")",IF('Export Data'!AV47="I can drive ONLY my scout TO camp.","Has Ride (Family)",IF('Export Data'!AV47="Please find a ride for my scout TO camp.","Needs Ride",IF('Export Data'!AV47="My scout will drive themselves TO camp.","DRIVE (Self)","No Info")))))</f>
        <v>Has Ride (Family)</v>
      </c>
      <c r="D47" s="141" t="str">
        <f>IF('Export Data'!AZ47="I will drive my scout, and I can drive other scouts HOME.","DRIVE "&amp;'Export Data'!BA47,IF('Export Data'!AX47="I have arranged a ride for my scout HOME.","Has Ride ("&amp;'Export Data'!BC47&amp;")",IF('Export Data'!AZ47="I can drive ONLY my scout HOME.","Has Ride (Family)",IF('Export Data'!AZ47="Please find a ride for my scout HOME.","Needs Ride",IF('Export Data'!AZ47="My scout will drive themselves HOME.","DRIVE (Self)","No Info")))))</f>
        <v>Has Ride (Family)</v>
      </c>
      <c r="E47" s="142" t="str">
        <f>IF(NOT(ISBLANK('Export Data'!AX47)),"Drive to Camp: "&amp;'Export Data'!AX47&amp;CHAR(10),"")&amp;IF(NOT(ISBLANK('Export Data'!BB47)),"Drive Home: "&amp;'Export Data'!BB47,"")&amp; 'Export Data'!BK47</f>
        <v/>
      </c>
      <c r="F47">
        <f>IF(J47="179 Adult","Goat",VLOOKUP(A47,Contacts!$A$1:$F$103,3))</f>
        <v>0</v>
      </c>
      <c r="G47" s="26" t="str">
        <f t="shared" si="1"/>
        <v>YYWil</v>
      </c>
      <c r="H47" t="str">
        <f>'Export Data'!AA47</f>
        <v>jason.m.wilburn@gmail.com</v>
      </c>
      <c r="I47">
        <f>'Export Data'!Z47</f>
        <v>7345897461</v>
      </c>
      <c r="J47" s="80" t="str">
        <f>'Export Data'!Y47</f>
        <v>179 Youth</v>
      </c>
      <c r="K47">
        <v>43832.663194444445</v>
      </c>
    </row>
    <row r="48" spans="1:11" x14ac:dyDescent="0.25">
      <c r="A48" s="1" t="str">
        <f>'Export Data'!X48&amp;", "&amp;'Export Data'!W48</f>
        <v>Efrusy, Brian</v>
      </c>
      <c r="B48" t="str">
        <f>LEFT('Export Data'!AS48,3)</f>
        <v/>
      </c>
      <c r="C48" t="str">
        <f>IF('Export Data'!AV48="I will drive my scout, and I can drive other scouts TO camp.","DRIVE "&amp;'Export Data'!AW48,IF('Export Data'!AV48="I have arranged a ride for my scout TO camp..","Has Ride ("&amp;'Export Data'!AY48&amp;")",IF('Export Data'!AV48="I can drive ONLY my scout TO camp.","Has Ride (Family)",IF('Export Data'!AV48="Please find a ride for my scout TO camp.","Needs Ride",IF('Export Data'!AV48="My scout will drive themselves TO camp.","DRIVE (Self)","No Info")))))</f>
        <v>No Info</v>
      </c>
      <c r="D48" s="141" t="str">
        <f>IF('Export Data'!AZ48="I will drive my scout, and I can drive other scouts HOME.","DRIVE "&amp;'Export Data'!BA48,IF('Export Data'!AX48="I have arranged a ride for my scout HOME.","Has Ride ("&amp;'Export Data'!BC48&amp;")",IF('Export Data'!AZ48="I can drive ONLY my scout HOME.","Has Ride (Family)",IF('Export Data'!AZ48="Please find a ride for my scout HOME.","Needs Ride",IF('Export Data'!AZ48="My scout will drive themselves HOME.","DRIVE (Self)","No Info")))))</f>
        <v>No Info</v>
      </c>
      <c r="E48" s="142" t="str">
        <f>IF(NOT(ISBLANK('Export Data'!AX48)),"Drive to Camp: "&amp;'Export Data'!AX48&amp;CHAR(10),"")&amp;IF(NOT(ISBLANK('Export Data'!BB48)),"Drive Home: "&amp;'Export Data'!BB48,"")&amp; 'Export Data'!BK48</f>
        <v/>
      </c>
      <c r="F48" t="str">
        <f>IF(J48="179 Adult","Goat",VLOOKUP(A48,Contacts!$A$1:$F$103,3))</f>
        <v>Goat</v>
      </c>
      <c r="G48" s="26" t="str">
        <f t="shared" si="1"/>
        <v>AAEfr</v>
      </c>
      <c r="H48" t="str">
        <f>'Export Data'!AA48</f>
        <v>befgreen24@yahoo.com</v>
      </c>
      <c r="I48" t="str">
        <f>'Export Data'!Z48</f>
        <v>248.224.6768</v>
      </c>
      <c r="J48" s="80" t="str">
        <f>'Export Data'!Y48</f>
        <v>179 Adult</v>
      </c>
      <c r="K48">
        <v>43832.663194444445</v>
      </c>
    </row>
    <row r="49" spans="1:11" x14ac:dyDescent="0.25">
      <c r="A49" s="1" t="str">
        <f>'Export Data'!X49&amp;", "&amp;'Export Data'!W49</f>
        <v>Gonzalez, Fernando</v>
      </c>
      <c r="B49" t="str">
        <f>LEFT('Export Data'!AS49,3)</f>
        <v>Sat</v>
      </c>
      <c r="C49" t="str">
        <f>IF('Export Data'!AV49="I will drive my scout, and I can drive other scouts TO camp.","DRIVE "&amp;'Export Data'!AW49,IF('Export Data'!AV49="I have arranged a ride for my scout TO camp..","Has Ride ("&amp;'Export Data'!AY49&amp;")",IF('Export Data'!AV49="I can drive ONLY my scout TO camp.","Has Ride (Family)",IF('Export Data'!AV49="Please find a ride for my scout TO camp.","Needs Ride",IF('Export Data'!AV49="My scout will drive themselves TO camp.","DRIVE (Self)","No Info")))))</f>
        <v>No Info</v>
      </c>
      <c r="D49" s="141" t="str">
        <f>IF('Export Data'!AZ49="I will drive my scout, and I can drive other scouts HOME.","DRIVE "&amp;'Export Data'!BA49,IF('Export Data'!AX49="I have arranged a ride for my scout HOME.","Has Ride ("&amp;'Export Data'!BC49&amp;")",IF('Export Data'!AZ49="I can drive ONLY my scout HOME.","Has Ride (Family)",IF('Export Data'!AZ49="Please find a ride for my scout HOME.","Needs Ride",IF('Export Data'!AZ49="My scout will drive themselves HOME.","DRIVE (Self)","No Info")))))</f>
        <v>No Info</v>
      </c>
      <c r="E49" s="142" t="str">
        <f>IF(NOT(ISBLANK('Export Data'!AX49)),"Drive to Camp: "&amp;'Export Data'!AX49&amp;CHAR(10),"")&amp;IF(NOT(ISBLANK('Export Data'!BB49)),"Drive Home: "&amp;'Export Data'!BB49,"")&amp; 'Export Data'!BK49</f>
        <v/>
      </c>
      <c r="F49" t="str">
        <f>IF(J49="179 Adult","Goat",VLOOKUP(A49,Contacts!$A$1:$F$103,3))</f>
        <v>Atomic Wolves</v>
      </c>
      <c r="G49" s="26" t="str">
        <f t="shared" si="1"/>
        <v>YYGon</v>
      </c>
      <c r="H49" t="str">
        <f>'Export Data'!AA49</f>
        <v>cgonzalez1@msn.com</v>
      </c>
      <c r="I49">
        <f>'Export Data'!Z49</f>
        <v>2485353713</v>
      </c>
      <c r="J49" s="80" t="str">
        <f>'Export Data'!Y49</f>
        <v>179 Youth</v>
      </c>
      <c r="K49">
        <v>43832.663194444445</v>
      </c>
    </row>
    <row r="50" spans="1:11" x14ac:dyDescent="0.25">
      <c r="A50" s="1" t="str">
        <f>'Export Data'!X50&amp;", "&amp;'Export Data'!W50</f>
        <v>Ulmer, Brian</v>
      </c>
      <c r="B50" t="str">
        <f>LEFT('Export Data'!AS50,3)</f>
        <v/>
      </c>
      <c r="C50" t="str">
        <f>IF('Export Data'!AV50="I will drive my scout, and I can drive other scouts TO camp.","DRIVE "&amp;'Export Data'!AW50,IF('Export Data'!AV50="I have arranged a ride for my scout TO camp..","Has Ride ("&amp;'Export Data'!AY50&amp;")",IF('Export Data'!AV50="I can drive ONLY my scout TO camp.","Has Ride (Family)",IF('Export Data'!AV50="Please find a ride for my scout TO camp.","Needs Ride",IF('Export Data'!AV50="My scout will drive themselves TO camp.","DRIVE (Self)","No Info")))))</f>
        <v>No Info</v>
      </c>
      <c r="D50" s="141" t="str">
        <f>IF('Export Data'!AZ50="I will drive my scout, and I can drive other scouts HOME.","DRIVE "&amp;'Export Data'!BA50,IF('Export Data'!AX50="I have arranged a ride for my scout HOME.","Has Ride ("&amp;'Export Data'!BC50&amp;")",IF('Export Data'!AZ50="I can drive ONLY my scout HOME.","Has Ride (Family)",IF('Export Data'!AZ50="Please find a ride for my scout HOME.","Needs Ride",IF('Export Data'!AZ50="My scout will drive themselves HOME.","DRIVE (Self)","No Info")))))</f>
        <v>No Info</v>
      </c>
      <c r="E50" s="142" t="str">
        <f>IF(NOT(ISBLANK('Export Data'!AX50)),"Drive to Camp: "&amp;'Export Data'!AX50&amp;CHAR(10),"")&amp;IF(NOT(ISBLANK('Export Data'!BB50)),"Drive Home: "&amp;'Export Data'!BB50,"")&amp; 'Export Data'!BK50</f>
        <v/>
      </c>
      <c r="F50" t="str">
        <f>IF(J50="179 Adult","Goat",VLOOKUP(A50,Contacts!$A$1:$F$103,3))</f>
        <v>Goat</v>
      </c>
      <c r="G50" s="26" t="str">
        <f t="shared" si="1"/>
        <v>AAUlm</v>
      </c>
      <c r="H50" t="str">
        <f>'Export Data'!AA50</f>
        <v>brian.r.ulmer@gmail.com</v>
      </c>
      <c r="I50">
        <f>'Export Data'!Z50</f>
        <v>2485216250</v>
      </c>
      <c r="J50" s="80" t="str">
        <f>'Export Data'!Y50</f>
        <v>179 Adult</v>
      </c>
      <c r="K50">
        <v>43832.663194444445</v>
      </c>
    </row>
    <row r="51" spans="1:11" x14ac:dyDescent="0.25">
      <c r="A51" s="1" t="str">
        <f>'Export Data'!X51&amp;", "&amp;'Export Data'!W51</f>
        <v>Ulmer, Trevor</v>
      </c>
      <c r="B51" t="str">
        <f>LEFT('Export Data'!AS51,3)</f>
        <v>Sat</v>
      </c>
      <c r="C51" t="str">
        <f>IF('Export Data'!AV51="I will drive my scout, and I can drive other scouts TO camp.","DRIVE "&amp;'Export Data'!AW51,IF('Export Data'!AV51="I have arranged a ride for my scout TO camp..","Has Ride ("&amp;'Export Data'!AY51&amp;")",IF('Export Data'!AV51="I can drive ONLY my scout TO camp.","Has Ride (Family)",IF('Export Data'!AV51="Please find a ride for my scout TO camp.","Needs Ride",IF('Export Data'!AV51="My scout will drive themselves TO camp.","DRIVE (Self)","No Info")))))</f>
        <v>Has Ride (Family)</v>
      </c>
      <c r="D51" s="141" t="str">
        <f>IF('Export Data'!AZ51="I will drive my scout, and I can drive other scouts HOME.","DRIVE "&amp;'Export Data'!BA51,IF('Export Data'!AX51="I have arranged a ride for my scout HOME.","Has Ride ("&amp;'Export Data'!BC51&amp;")",IF('Export Data'!AZ51="I can drive ONLY my scout HOME.","Has Ride (Family)",IF('Export Data'!AZ51="Please find a ride for my scout HOME.","Needs Ride",IF('Export Data'!AZ51="My scout will drive themselves HOME.","DRIVE (Self)","No Info")))))</f>
        <v>Has Ride (Family)</v>
      </c>
      <c r="E51" s="142" t="str">
        <f>IF(NOT(ISBLANK('Export Data'!AX51)),"Drive to Camp: "&amp;'Export Data'!AX51&amp;CHAR(10),"")&amp;IF(NOT(ISBLANK('Export Data'!BB51)),"Drive Home: "&amp;'Export Data'!BB51,"")&amp; 'Export Data'!BK51</f>
        <v/>
      </c>
      <c r="F51">
        <f>IF(J51="179 Adult","Goat",VLOOKUP(A51,Contacts!$A$1:$F$103,3))</f>
        <v>0</v>
      </c>
      <c r="G51" s="26" t="str">
        <f t="shared" si="1"/>
        <v>YYUlm</v>
      </c>
      <c r="H51" t="str">
        <f>'Export Data'!AA51</f>
        <v>brian.r.ulmer@gmail.com</v>
      </c>
      <c r="I51">
        <f>'Export Data'!Z51</f>
        <v>2485216250</v>
      </c>
      <c r="J51" s="80" t="str">
        <f>'Export Data'!Y51</f>
        <v>179 Youth</v>
      </c>
      <c r="K51">
        <v>43832.663194444445</v>
      </c>
    </row>
    <row r="52" spans="1:11" x14ac:dyDescent="0.25">
      <c r="A52" s="1" t="str">
        <f>'Export Data'!X52&amp;", "&amp;'Export Data'!W52</f>
        <v>Baca, Said</v>
      </c>
      <c r="B52" t="str">
        <f>LEFT('Export Data'!AS52,3)</f>
        <v>Sat</v>
      </c>
      <c r="C52" t="str">
        <f>IF('Export Data'!AV52="I will drive my scout, and I can drive other scouts TO camp.","DRIVE "&amp;'Export Data'!AW52,IF('Export Data'!AV52="I have arranged a ride for my scout TO camp..","Has Ride ("&amp;'Export Data'!AY52&amp;")",IF('Export Data'!AV52="I can drive ONLY my scout TO camp.","Has Ride (Family)",IF('Export Data'!AV52="Please find a ride for my scout TO camp.","Needs Ride",IF('Export Data'!AV52="My scout will drive themselves TO camp.","DRIVE (Self)","No Info")))))</f>
        <v>Has Ride (Family)</v>
      </c>
      <c r="D52" s="141" t="str">
        <f>IF('Export Data'!AZ52="I will drive my scout, and I can drive other scouts HOME.","DRIVE "&amp;'Export Data'!BA52,IF('Export Data'!AX52="I have arranged a ride for my scout HOME.","Has Ride ("&amp;'Export Data'!BC52&amp;")",IF('Export Data'!AZ52="I can drive ONLY my scout HOME.","Has Ride (Family)",IF('Export Data'!AZ52="Please find a ride for my scout HOME.","Needs Ride",IF('Export Data'!AZ52="My scout will drive themselves HOME.","DRIVE (Self)","No Info")))))</f>
        <v>Has Ride (Family)</v>
      </c>
      <c r="E52" s="142" t="str">
        <f>IF(NOT(ISBLANK('Export Data'!AX52)),"Drive to Camp: "&amp;'Export Data'!AX52&amp;CHAR(10),"")&amp;IF(NOT(ISBLANK('Export Data'!BB52)),"Drive Home: "&amp;'Export Data'!BB52,"")&amp; 'Export Data'!BK52</f>
        <v/>
      </c>
      <c r="F52" t="str">
        <f>IF(J52="179 Adult","Goat",VLOOKUP(A52,Contacts!$A$1:$F$103,3))</f>
        <v>Paul Bunyan</v>
      </c>
      <c r="G52" s="26" t="str">
        <f t="shared" si="1"/>
        <v>YYBac</v>
      </c>
      <c r="H52">
        <f>'Export Data'!AA52</f>
        <v>0</v>
      </c>
      <c r="I52">
        <f>'Export Data'!Z52</f>
        <v>0</v>
      </c>
      <c r="J52" s="80" t="str">
        <f>'Export Data'!Y52</f>
        <v>179 Youth</v>
      </c>
      <c r="K52">
        <v>43832.663194444445</v>
      </c>
    </row>
    <row r="53" spans="1:11" x14ac:dyDescent="0.25">
      <c r="A53" s="1" t="str">
        <f>'Export Data'!X53&amp;", "&amp;'Export Data'!W53</f>
        <v>Baca, Axel</v>
      </c>
      <c r="B53" t="str">
        <f>LEFT('Export Data'!AS53,3)</f>
        <v>Sun</v>
      </c>
      <c r="C53" t="str">
        <f>IF('Export Data'!AV53="I will drive my scout, and I can drive other scouts TO camp.","DRIVE "&amp;'Export Data'!AW53,IF('Export Data'!AV53="I have arranged a ride for my scout TO camp..","Has Ride ("&amp;'Export Data'!AY53&amp;")",IF('Export Data'!AV53="I can drive ONLY my scout TO camp.","Has Ride (Family)",IF('Export Data'!AV53="Please find a ride for my scout TO camp.","Needs Ride",IF('Export Data'!AV53="My scout will drive themselves TO camp.","DRIVE (Self)","No Info")))))</f>
        <v>Has Ride (Family)</v>
      </c>
      <c r="D53" s="141" t="str">
        <f>IF('Export Data'!AZ53="I will drive my scout, and I can drive other scouts HOME.","DRIVE "&amp;'Export Data'!BA53,IF('Export Data'!AX53="I have arranged a ride for my scout HOME.","Has Ride ("&amp;'Export Data'!BC53&amp;")",IF('Export Data'!AZ53="I can drive ONLY my scout HOME.","Has Ride (Family)",IF('Export Data'!AZ53="Please find a ride for my scout HOME.","Needs Ride",IF('Export Data'!AZ53="My scout will drive themselves HOME.","DRIVE (Self)","No Info")))))</f>
        <v>Has Ride (Family)</v>
      </c>
      <c r="E53" s="142" t="str">
        <f>IF(NOT(ISBLANK('Export Data'!AX53)),"Drive to Camp: "&amp;'Export Data'!AX53&amp;CHAR(10),"")&amp;IF(NOT(ISBLANK('Export Data'!BB53)),"Drive Home: "&amp;'Export Data'!BB53,"")&amp; 'Export Data'!BK53</f>
        <v/>
      </c>
      <c r="F53" t="str">
        <f>IF(J53="179 Adult","Goat",VLOOKUP(A53,Contacts!$A$1:$F$103,3))</f>
        <v>Paul Bunyan</v>
      </c>
      <c r="G53" s="26" t="str">
        <f t="shared" si="1"/>
        <v>YYBac</v>
      </c>
      <c r="H53">
        <f>'Export Data'!AA53</f>
        <v>0</v>
      </c>
      <c r="I53">
        <f>'Export Data'!Z53</f>
        <v>0</v>
      </c>
      <c r="J53" s="80" t="str">
        <f>'Export Data'!Y53</f>
        <v>179 Youth</v>
      </c>
      <c r="K53">
        <v>43832.663194444445</v>
      </c>
    </row>
    <row r="54" spans="1:11" x14ac:dyDescent="0.25">
      <c r="A54" s="1" t="str">
        <f>'Export Data'!X54&amp;", "&amp;'Export Data'!W54</f>
        <v>Smith, Colin</v>
      </c>
      <c r="B54" t="str">
        <f>LEFT('Export Data'!AS54,3)</f>
        <v>Sun</v>
      </c>
      <c r="C54" t="str">
        <f>IF('Export Data'!AV54="I will drive my scout, and I can drive other scouts TO camp.","DRIVE "&amp;'Export Data'!AW54,IF('Export Data'!AV54="I have arranged a ride for my scout TO camp..","Has Ride ("&amp;'Export Data'!AY54&amp;")",IF('Export Data'!AV54="I can drive ONLY my scout TO camp.","Has Ride (Family)",IF('Export Data'!AV54="Please find a ride for my scout TO camp.","Needs Ride",IF('Export Data'!AV54="My scout will drive themselves TO camp.","DRIVE (Self)","No Info")))))</f>
        <v>DRIVE 2</v>
      </c>
      <c r="D54" s="141" t="str">
        <f>IF('Export Data'!AZ54="I will drive my scout, and I can drive other scouts HOME.","DRIVE "&amp;'Export Data'!BA54,IF('Export Data'!AX54="I have arranged a ride for my scout HOME.","Has Ride ("&amp;'Export Data'!BC54&amp;")",IF('Export Data'!AZ54="I can drive ONLY my scout HOME.","Has Ride (Family)",IF('Export Data'!AZ54="Please find a ride for my scout HOME.","Needs Ride",IF('Export Data'!AZ54="My scout will drive themselves HOME.","DRIVE (Self)","No Info")))))</f>
        <v>Needs Ride</v>
      </c>
      <c r="E54" s="142" t="str">
        <f>IF(NOT(ISBLANK('Export Data'!AX54)),"Drive to Camp: "&amp;'Export Data'!AX54&amp;CHAR(10),"")&amp;IF(NOT(ISBLANK('Export Data'!BB54)),"Drive Home: "&amp;'Export Data'!BB54,"")&amp; 'Export Data'!BK54</f>
        <v/>
      </c>
      <c r="F54">
        <f>IF(J54="179 Adult","Goat",VLOOKUP(A54,Contacts!$A$1:$F$103,3))</f>
        <v>0</v>
      </c>
      <c r="G54" s="26" t="str">
        <f t="shared" si="1"/>
        <v>YYSmi</v>
      </c>
      <c r="H54" t="str">
        <f>'Export Data'!AA54</f>
        <v>jdsmith74@sbcglobal.net</v>
      </c>
      <c r="I54" t="str">
        <f>'Export Data'!Z54</f>
        <v>248-568-0302</v>
      </c>
      <c r="J54" s="80" t="str">
        <f>'Export Data'!Y54</f>
        <v>179 Youth</v>
      </c>
      <c r="K54">
        <v>43832.663194444445</v>
      </c>
    </row>
    <row r="55" spans="1:11" x14ac:dyDescent="0.25">
      <c r="A55" s="1" t="str">
        <f>'Export Data'!X55&amp;", "&amp;'Export Data'!W55</f>
        <v>Manninen, Autumn</v>
      </c>
      <c r="B55" t="str">
        <f>LEFT('Export Data'!AS55,3)</f>
        <v>Sun</v>
      </c>
      <c r="C55" t="str">
        <f>IF('Export Data'!AV55="I will drive my scout, and I can drive other scouts TO camp.","DRIVE "&amp;'Export Data'!AW55,IF('Export Data'!AV55="I have arranged a ride for my scout TO camp..","Has Ride ("&amp;'Export Data'!AY55&amp;")",IF('Export Data'!AV55="I can drive ONLY my scout TO camp.","Has Ride (Family)",IF('Export Data'!AV55="Please find a ride for my scout TO camp.","Needs Ride",IF('Export Data'!AV55="My scout will drive themselves TO camp.","DRIVE (Self)","No Info")))))</f>
        <v>Has Ride (Family)</v>
      </c>
      <c r="D55" s="141" t="str">
        <f>IF('Export Data'!AZ55="I will drive my scout, and I can drive other scouts HOME.","DRIVE "&amp;'Export Data'!BA55,IF('Export Data'!AX55="I have arranged a ride for my scout HOME.","Has Ride ("&amp;'Export Data'!BC55&amp;")",IF('Export Data'!AZ55="I can drive ONLY my scout HOME.","Has Ride (Family)",IF('Export Data'!AZ55="Please find a ride for my scout HOME.","Needs Ride",IF('Export Data'!AZ55="My scout will drive themselves HOME.","DRIVE (Self)","No Info")))))</f>
        <v>Has Ride (Family)</v>
      </c>
      <c r="E55" s="142" t="str">
        <f>IF(NOT(ISBLANK('Export Data'!AX55)),"Drive to Camp: "&amp;'Export Data'!AX55&amp;CHAR(10),"")&amp;IF(NOT(ISBLANK('Export Data'!BB55)),"Drive Home: "&amp;'Export Data'!BB55,"")&amp; 'Export Data'!BK55</f>
        <v/>
      </c>
      <c r="F55" t="str">
        <f>IF(J55="179 Adult","Goat",VLOOKUP(A55,Contacts!$A$1:$F$103,3))</f>
        <v>Unassigned</v>
      </c>
      <c r="G55" s="26" t="str">
        <f t="shared" si="1"/>
        <v>YYMan</v>
      </c>
      <c r="H55" t="str">
        <f>'Export Data'!AA55</f>
        <v>Jessica.Manninen@gmail.com</v>
      </c>
      <c r="I55">
        <f>'Export Data'!Z55</f>
        <v>2485250590</v>
      </c>
      <c r="J55" s="80" t="str">
        <f>'Export Data'!Y55</f>
        <v>179 Youth</v>
      </c>
      <c r="K55">
        <v>43832.663194444445</v>
      </c>
    </row>
    <row r="56" spans="1:11" x14ac:dyDescent="0.25">
      <c r="A56" s="1" t="str">
        <f>'Export Data'!X56&amp;", "&amp;'Export Data'!W56</f>
        <v>Manninen, Jessica</v>
      </c>
      <c r="B56" t="str">
        <f>LEFT('Export Data'!AS56,3)</f>
        <v/>
      </c>
      <c r="C56" t="str">
        <f>IF('Export Data'!AV56="I will drive my scout, and I can drive other scouts TO camp.","DRIVE "&amp;'Export Data'!AW56,IF('Export Data'!AV56="I have arranged a ride for my scout TO camp..","Has Ride ("&amp;'Export Data'!AY56&amp;")",IF('Export Data'!AV56="I can drive ONLY my scout TO camp.","Has Ride (Family)",IF('Export Data'!AV56="Please find a ride for my scout TO camp.","Needs Ride",IF('Export Data'!AV56="My scout will drive themselves TO camp.","DRIVE (Self)","No Info")))))</f>
        <v>No Info</v>
      </c>
      <c r="D56" s="141" t="str">
        <f>IF('Export Data'!AZ56="I will drive my scout, and I can drive other scouts HOME.","DRIVE "&amp;'Export Data'!BA56,IF('Export Data'!AX56="I have arranged a ride for my scout HOME.","Has Ride ("&amp;'Export Data'!BC56&amp;")",IF('Export Data'!AZ56="I can drive ONLY my scout HOME.","Has Ride (Family)",IF('Export Data'!AZ56="Please find a ride for my scout HOME.","Needs Ride",IF('Export Data'!AZ56="My scout will drive themselves HOME.","DRIVE (Self)","No Info")))))</f>
        <v>No Info</v>
      </c>
      <c r="E56" s="142" t="str">
        <f>IF(NOT(ISBLANK('Export Data'!AX56)),"Drive to Camp: "&amp;'Export Data'!AX56&amp;CHAR(10),"")&amp;IF(NOT(ISBLANK('Export Data'!BB56)),"Drive Home: "&amp;'Export Data'!BB56,"")&amp; 'Export Data'!BK56</f>
        <v/>
      </c>
      <c r="F56" t="str">
        <f>IF(J56="179 Adult","Goat",VLOOKUP(A56,Contacts!$A$1:$F$103,3))</f>
        <v>Goat</v>
      </c>
      <c r="G56" s="26" t="str">
        <f t="shared" si="1"/>
        <v>AAMan</v>
      </c>
      <c r="H56" t="str">
        <f>'Export Data'!AA56</f>
        <v>Jessica.Manninen@gmail.com</v>
      </c>
      <c r="I56">
        <f>'Export Data'!Z56</f>
        <v>2485250590</v>
      </c>
      <c r="J56" s="80" t="str">
        <f>'Export Data'!Y56</f>
        <v>179 Adult</v>
      </c>
      <c r="K56">
        <v>43832.663194444445</v>
      </c>
    </row>
    <row r="57" spans="1:11" x14ac:dyDescent="0.25">
      <c r="A57" s="1" t="str">
        <f>'Export Data'!X57&amp;", "&amp;'Export Data'!W57</f>
        <v>Byczek, Rich</v>
      </c>
      <c r="B57" t="str">
        <f>LEFT('Export Data'!AS57,3)</f>
        <v/>
      </c>
      <c r="C57" t="str">
        <f>IF('Export Data'!AV57="I will drive my scout, and I can drive other scouts TO camp.","DRIVE "&amp;'Export Data'!AW57,IF('Export Data'!AV57="I have arranged a ride for my scout TO camp..","Has Ride ("&amp;'Export Data'!AY57&amp;")",IF('Export Data'!AV57="I can drive ONLY my scout TO camp.","Has Ride (Family)",IF('Export Data'!AV57="Please find a ride for my scout TO camp.","Needs Ride",IF('Export Data'!AV57="My scout will drive themselves TO camp.","DRIVE (Self)","No Info")))))</f>
        <v>No Info</v>
      </c>
      <c r="D57" s="141" t="str">
        <f>IF('Export Data'!AZ57="I will drive my scout, and I can drive other scouts HOME.","DRIVE "&amp;'Export Data'!BA57,IF('Export Data'!AX57="I have arranged a ride for my scout HOME.","Has Ride ("&amp;'Export Data'!BC57&amp;")",IF('Export Data'!AZ57="I can drive ONLY my scout HOME.","Has Ride (Family)",IF('Export Data'!AZ57="Please find a ride for my scout HOME.","Needs Ride",IF('Export Data'!AZ57="My scout will drive themselves HOME.","DRIVE (Self)","No Info")))))</f>
        <v>No Info</v>
      </c>
      <c r="E57" s="142" t="str">
        <f>IF(NOT(ISBLANK('Export Data'!AX57)),"Drive to Camp: "&amp;'Export Data'!AX57&amp;CHAR(10),"")&amp;IF(NOT(ISBLANK('Export Data'!BB57)),"Drive Home: "&amp;'Export Data'!BB57,"")&amp; 'Export Data'!BK57</f>
        <v/>
      </c>
      <c r="F57" t="str">
        <f>IF(J57="179 Adult","Goat",VLOOKUP(A57,Contacts!$A$1:$F$103,3))</f>
        <v>Goat</v>
      </c>
      <c r="G57" s="26" t="str">
        <f t="shared" si="1"/>
        <v>AAByc</v>
      </c>
      <c r="H57" t="str">
        <f>'Export Data'!AA57</f>
        <v>richbyczek65@gmail.com</v>
      </c>
      <c r="I57">
        <f>'Export Data'!Z57</f>
        <v>2482191099</v>
      </c>
      <c r="J57" s="80" t="str">
        <f>'Export Data'!Y57</f>
        <v>179 Adult</v>
      </c>
      <c r="K57">
        <v>43832.663194444445</v>
      </c>
    </row>
    <row r="58" spans="1:11" ht="52.8" x14ac:dyDescent="0.25">
      <c r="A58" s="1" t="str">
        <f>'Export Data'!X58&amp;", "&amp;'Export Data'!W58</f>
        <v>Byczek, Ray</v>
      </c>
      <c r="B58" t="str">
        <f>LEFT('Export Data'!AS58,3)</f>
        <v>Sun</v>
      </c>
      <c r="C58" t="str">
        <f>IF('Export Data'!AV58="I will drive my scout, and I can drive other scouts TO camp.","DRIVE "&amp;'Export Data'!AW58,IF('Export Data'!AV58="I have arranged a ride for my scout TO camp..","Has Ride ("&amp;'Export Data'!AY58&amp;")",IF('Export Data'!AV58="I can drive ONLY my scout TO camp.","Has Ride (Family)",IF('Export Data'!AV58="Please find a ride for my scout TO camp.","Needs Ride",IF('Export Data'!AV58="My scout will drive themselves TO camp.","DRIVE (Self)","No Info")))))</f>
        <v>Has Ride (Family)</v>
      </c>
      <c r="D58" s="141" t="str">
        <f>IF('Export Data'!AZ58="I will drive my scout, and I can drive other scouts HOME.","DRIVE "&amp;'Export Data'!BA58,IF('Export Data'!AX58="I have arranged a ride for my scout HOME.","Has Ride ("&amp;'Export Data'!BC58&amp;")",IF('Export Data'!AZ58="I can drive ONLY my scout HOME.","Has Ride (Family)",IF('Export Data'!AZ58="Please find a ride for my scout HOME.","Needs Ride",IF('Export Data'!AZ58="My scout will drive themselves HOME.","DRIVE (Self)","No Info")))))</f>
        <v>DRIVE 3</v>
      </c>
      <c r="E58" s="142" t="str">
        <f>IF(NOT(ISBLANK('Export Data'!AX58)),"Drive to Camp: "&amp;'Export Data'!AX58&amp;CHAR(10),"")&amp;IF(NOT(ISBLANK('Export Data'!BB58)),"Drive Home: "&amp;'Export Data'!BB58,"")&amp; 'Export Data'!BK58</f>
        <v>Drive Home: Not promised, but may coordinate with Axel Baca and Said BacaWe have registered under Troop 407 provisional on Black pug and paying the core $400 via Blackpug registration link</v>
      </c>
      <c r="F58" t="str">
        <f>IF(J58="179 Adult","Goat",VLOOKUP(A58,Contacts!$A$1:$F$103,3))</f>
        <v>Paul Bunyan</v>
      </c>
      <c r="G58" s="26" t="str">
        <f t="shared" si="1"/>
        <v>YYByc</v>
      </c>
      <c r="H58" t="str">
        <f>'Export Data'!AA58</f>
        <v>raybyczek99@gmail.com</v>
      </c>
      <c r="I58">
        <f>'Export Data'!Z58</f>
        <v>9473360894</v>
      </c>
      <c r="J58" s="80" t="str">
        <f>'Export Data'!Y58</f>
        <v>179 Youth</v>
      </c>
      <c r="K58">
        <v>43832.663194444445</v>
      </c>
    </row>
    <row r="59" spans="1:11" x14ac:dyDescent="0.25">
      <c r="A59" s="1" t="str">
        <f>'Export Data'!X59&amp;", "&amp;'Export Data'!W59</f>
        <v>Hooker, Gregory</v>
      </c>
      <c r="B59" t="str">
        <f>LEFT('Export Data'!AS59,3)</f>
        <v/>
      </c>
      <c r="C59" t="str">
        <f>IF('Export Data'!AV59="I will drive my scout, and I can drive other scouts TO camp.","DRIVE "&amp;'Export Data'!AW59,IF('Export Data'!AV59="I have arranged a ride for my scout TO camp..","Has Ride ("&amp;'Export Data'!AY59&amp;")",IF('Export Data'!AV59="I can drive ONLY my scout TO camp.","Has Ride (Family)",IF('Export Data'!AV59="Please find a ride for my scout TO camp.","Needs Ride",IF('Export Data'!AV59="My scout will drive themselves TO camp.","DRIVE (Self)","No Info")))))</f>
        <v>No Info</v>
      </c>
      <c r="D59" s="141" t="str">
        <f>IF('Export Data'!AZ59="I will drive my scout, and I can drive other scouts HOME.","DRIVE "&amp;'Export Data'!BA59,IF('Export Data'!AX59="I have arranged a ride for my scout HOME.","Has Ride ("&amp;'Export Data'!BC59&amp;")",IF('Export Data'!AZ59="I can drive ONLY my scout HOME.","Has Ride (Family)",IF('Export Data'!AZ59="Please find a ride for my scout HOME.","Needs Ride",IF('Export Data'!AZ59="My scout will drive themselves HOME.","DRIVE (Self)","No Info")))))</f>
        <v>No Info</v>
      </c>
      <c r="E59" s="142" t="str">
        <f>IF(NOT(ISBLANK('Export Data'!AX59)),"Drive to Camp: "&amp;'Export Data'!AX59&amp;CHAR(10),"")&amp;IF(NOT(ISBLANK('Export Data'!BB59)),"Drive Home: "&amp;'Export Data'!BB59,"")&amp; 'Export Data'!BK59</f>
        <v/>
      </c>
      <c r="F59" t="str">
        <f>IF(J59="179 Adult","Goat",VLOOKUP(A59,Contacts!$A$1:$F$103,3))</f>
        <v>Goat</v>
      </c>
      <c r="G59" s="26" t="str">
        <f t="shared" si="1"/>
        <v>AAHoo</v>
      </c>
      <c r="H59" t="str">
        <f>'Export Data'!AA59</f>
        <v>gdhook@aol.com</v>
      </c>
      <c r="I59">
        <f>'Export Data'!Z59</f>
        <v>2484374215</v>
      </c>
      <c r="J59" s="80" t="str">
        <f>'Export Data'!Y59</f>
        <v>179 Adult</v>
      </c>
      <c r="K59">
        <v>43832.663194444445</v>
      </c>
    </row>
    <row r="60" spans="1:11" x14ac:dyDescent="0.25">
      <c r="A60" s="1" t="str">
        <f>'Export Data'!X60&amp;", "&amp;'Export Data'!W60</f>
        <v>Hooker, Joshua</v>
      </c>
      <c r="B60" t="str">
        <f>LEFT('Export Data'!AS60,3)</f>
        <v>Sat</v>
      </c>
      <c r="C60" t="str">
        <f>IF('Export Data'!AV60="I will drive my scout, and I can drive other scouts TO camp.","DRIVE "&amp;'Export Data'!AW60,IF('Export Data'!AV60="I have arranged a ride for my scout TO camp..","Has Ride ("&amp;'Export Data'!AY60&amp;")",IF('Export Data'!AV60="I can drive ONLY my scout TO camp.","Has Ride (Family)",IF('Export Data'!AV60="Please find a ride for my scout TO camp.","Needs Ride",IF('Export Data'!AV60="My scout will drive themselves TO camp.","DRIVE (Self)","No Info")))))</f>
        <v>Has Ride (Family)</v>
      </c>
      <c r="D60" s="141" t="str">
        <f>IF('Export Data'!AZ60="I will drive my scout, and I can drive other scouts HOME.","DRIVE "&amp;'Export Data'!BA60,IF('Export Data'!AX60="I have arranged a ride for my scout HOME.","Has Ride ("&amp;'Export Data'!BC60&amp;")",IF('Export Data'!AZ60="I can drive ONLY my scout HOME.","Has Ride (Family)",IF('Export Data'!AZ60="Please find a ride for my scout HOME.","Needs Ride",IF('Export Data'!AZ60="My scout will drive themselves HOME.","DRIVE (Self)","No Info")))))</f>
        <v>Has Ride (Family)</v>
      </c>
      <c r="E60" s="142" t="str">
        <f>IF(NOT(ISBLANK('Export Data'!AX60)),"Drive to Camp: "&amp;'Export Data'!AX60&amp;CHAR(10),"")&amp;IF(NOT(ISBLANK('Export Data'!BB60)),"Drive Home: "&amp;'Export Data'!BB60,"")&amp; 'Export Data'!BK60</f>
        <v/>
      </c>
      <c r="F60" t="str">
        <f>IF(J60="179 Adult","Goat",VLOOKUP(A60,Contacts!$A$1:$F$103,3))</f>
        <v>Atomic Wolves</v>
      </c>
      <c r="G60" s="26" t="str">
        <f t="shared" si="1"/>
        <v>YYHoo</v>
      </c>
      <c r="H60" t="str">
        <f>'Export Data'!AA60</f>
        <v>Gdhook@aol.com</v>
      </c>
      <c r="I60">
        <f>'Export Data'!Z60</f>
        <v>2484374215</v>
      </c>
      <c r="J60" s="80" t="str">
        <f>'Export Data'!Y60</f>
        <v>179 Youth</v>
      </c>
      <c r="K60">
        <v>43832.663194444445</v>
      </c>
    </row>
    <row r="61" spans="1:11" x14ac:dyDescent="0.25">
      <c r="A61" s="1" t="str">
        <f>'Export Data'!X61&amp;", "&amp;'Export Data'!W61</f>
        <v>Carson, Alaina</v>
      </c>
      <c r="B61" t="str">
        <f>LEFT('Export Data'!AS61,3)</f>
        <v>Sun</v>
      </c>
      <c r="C61" t="str">
        <f>IF('Export Data'!AV61="I will drive my scout, and I can drive other scouts TO camp.","DRIVE "&amp;'Export Data'!AW61,IF('Export Data'!AV61="I have arranged a ride for my scout TO camp..","Has Ride ("&amp;'Export Data'!AY61&amp;")",IF('Export Data'!AV61="I can drive ONLY my scout TO camp.","Has Ride (Family)",IF('Export Data'!AV61="Please find a ride for my scout TO camp.","Needs Ride",IF('Export Data'!AV61="My scout will drive themselves TO camp.","DRIVE (Self)","No Info")))))</f>
        <v>Has Ride (Family)</v>
      </c>
      <c r="D61" s="141" t="str">
        <f>IF('Export Data'!AZ61="I will drive my scout, and I can drive other scouts HOME.","DRIVE "&amp;'Export Data'!BA61,IF('Export Data'!AX61="I have arranged a ride for my scout HOME.","Has Ride ("&amp;'Export Data'!BC61&amp;")",IF('Export Data'!AZ61="I can drive ONLY my scout HOME.","Has Ride (Family)",IF('Export Data'!AZ61="Please find a ride for my scout HOME.","Needs Ride",IF('Export Data'!AZ61="My scout will drive themselves HOME.","DRIVE (Self)","No Info")))))</f>
        <v>Has Ride (Family)</v>
      </c>
      <c r="E61" s="142" t="str">
        <f>IF(NOT(ISBLANK('Export Data'!AX61)),"Drive to Camp: "&amp;'Export Data'!AX61&amp;CHAR(10),"")&amp;IF(NOT(ISBLANK('Export Data'!BB61)),"Drive Home: "&amp;'Export Data'!BB61,"")&amp; 'Export Data'!BK61</f>
        <v/>
      </c>
      <c r="F61" t="str">
        <f>IF(J61="179 Adult","Goat",VLOOKUP(A61,Contacts!$A$1:$F$103,3))</f>
        <v>Paul Bunyan</v>
      </c>
      <c r="G61" s="26" t="str">
        <f t="shared" si="1"/>
        <v>YYCar</v>
      </c>
      <c r="H61" t="str">
        <f>'Export Data'!AA61</f>
        <v>reginajcarson@gmail.com</v>
      </c>
      <c r="I61">
        <f>'Export Data'!Z61</f>
        <v>3307156821</v>
      </c>
      <c r="J61" s="80" t="str">
        <f>'Export Data'!Y61</f>
        <v>179 Youth</v>
      </c>
      <c r="K61">
        <v>43832.663194444445</v>
      </c>
    </row>
    <row r="62" spans="1:11" x14ac:dyDescent="0.25">
      <c r="A62" s="1" t="str">
        <f>'Export Data'!X62&amp;", "&amp;'Export Data'!W62</f>
        <v>Phillips, Cameron</v>
      </c>
      <c r="B62" t="str">
        <f>LEFT('Export Data'!AS62,3)</f>
        <v>Sat</v>
      </c>
      <c r="C62" t="str">
        <f>IF('Export Data'!AV62="I will drive my scout, and I can drive other scouts TO camp.","DRIVE "&amp;'Export Data'!AW62,IF('Export Data'!AV62="I have arranged a ride for my scout TO camp..","Has Ride ("&amp;'Export Data'!AY62&amp;")",IF('Export Data'!AV62="I can drive ONLY my scout TO camp.","Has Ride (Family)",IF('Export Data'!AV62="Please find a ride for my scout TO camp.","Needs Ride",IF('Export Data'!AV62="My scout will drive themselves TO camp.","DRIVE (Self)","No Info")))))</f>
        <v>DRIVE 3</v>
      </c>
      <c r="D62" s="141" t="str">
        <f>IF('Export Data'!AZ62="I will drive my scout, and I can drive other scouts HOME.","DRIVE "&amp;'Export Data'!BA62,IF('Export Data'!AX62="I have arranged a ride for my scout HOME.","Has Ride ("&amp;'Export Data'!BC62&amp;")",IF('Export Data'!AZ62="I can drive ONLY my scout HOME.","Has Ride (Family)",IF('Export Data'!AZ62="Please find a ride for my scout HOME.","Needs Ride",IF('Export Data'!AZ62="My scout will drive themselves HOME.","DRIVE (Self)","No Info")))))</f>
        <v>DRIVE 2</v>
      </c>
      <c r="E62" s="142" t="str">
        <f>IF(NOT(ISBLANK('Export Data'!AX62)),"Drive to Camp: "&amp;'Export Data'!AX62&amp;CHAR(10),"")&amp;IF(NOT(ISBLANK('Export Data'!BB62)),"Drive Home: "&amp;'Export Data'!BB62,"")&amp; 'Export Data'!BK62</f>
        <v/>
      </c>
      <c r="F62" t="str">
        <f>IF(J62="179 Adult","Goat",VLOOKUP(A62,Contacts!$A$1:$F$103,3))</f>
        <v>Unassigned</v>
      </c>
      <c r="G62" s="26" t="str">
        <f t="shared" si="1"/>
        <v>YYPhi</v>
      </c>
      <c r="H62" t="str">
        <f>'Export Data'!AA62</f>
        <v>dan@danfire.com</v>
      </c>
      <c r="I62">
        <f>'Export Data'!Z62</f>
        <v>7345581458</v>
      </c>
      <c r="J62" s="80" t="str">
        <f>'Export Data'!Y62</f>
        <v>179 Youth</v>
      </c>
      <c r="K62">
        <v>43832.663194444445</v>
      </c>
    </row>
    <row r="63" spans="1:11" x14ac:dyDescent="0.25">
      <c r="A63" s="1" t="str">
        <f>'Export Data'!X63&amp;", "&amp;'Export Data'!W63</f>
        <v>Mortlock, Benjamin</v>
      </c>
      <c r="B63" t="str">
        <f>LEFT('Export Data'!AS63,3)</f>
        <v>Sun</v>
      </c>
      <c r="C63" t="str">
        <f>IF('Export Data'!AV63="I will drive my scout, and I can drive other scouts TO camp.","DRIVE "&amp;'Export Data'!AW63,IF('Export Data'!AV63="I have arranged a ride for my scout TO camp..","Has Ride ("&amp;'Export Data'!AY63&amp;")",IF('Export Data'!AV63="I can drive ONLY my scout TO camp.","Has Ride (Family)",IF('Export Data'!AV63="Please find a ride for my scout TO camp.","Needs Ride",IF('Export Data'!AV63="My scout will drive themselves TO camp.","DRIVE (Self)","No Info")))))</f>
        <v>Has Ride (Family)</v>
      </c>
      <c r="D63" s="141" t="str">
        <f>IF('Export Data'!AZ63="I will drive my scout, and I can drive other scouts HOME.","DRIVE "&amp;'Export Data'!BA63,IF('Export Data'!AX63="I have arranged a ride for my scout HOME.","Has Ride ("&amp;'Export Data'!BC63&amp;")",IF('Export Data'!AZ63="I can drive ONLY my scout HOME.","Has Ride (Family)",IF('Export Data'!AZ63="Please find a ride for my scout HOME.","Needs Ride",IF('Export Data'!AZ63="My scout will drive themselves HOME.","DRIVE (Self)","No Info")))))</f>
        <v>Has Ride (Family)</v>
      </c>
      <c r="E63" s="142" t="str">
        <f>IF(NOT(ISBLANK('Export Data'!AX63)),"Drive to Camp: "&amp;'Export Data'!AX63&amp;CHAR(10),"")&amp;IF(NOT(ISBLANK('Export Data'!BB63)),"Drive Home: "&amp;'Export Data'!BB63,"")&amp; 'Export Data'!BK63</f>
        <v>no</v>
      </c>
      <c r="F63" t="str">
        <f>IF(J63="179 Adult","Goat",VLOOKUP(A63,Contacts!$A$1:$F$103,3))</f>
        <v>Flaming Hawk</v>
      </c>
      <c r="G63" s="26" t="str">
        <f t="shared" si="1"/>
        <v>YYMor</v>
      </c>
      <c r="H63" t="str">
        <f>'Export Data'!AA63</f>
        <v>fauna1975@yahoo.com</v>
      </c>
      <c r="I63">
        <f>'Export Data'!Z63</f>
        <v>2489301774</v>
      </c>
      <c r="J63" s="80" t="str">
        <f>'Export Data'!Y63</f>
        <v>179 Youth</v>
      </c>
      <c r="K63">
        <v>43832.663194444445</v>
      </c>
    </row>
    <row r="64" spans="1:11" x14ac:dyDescent="0.25">
      <c r="A64" s="1" t="str">
        <f>'Export Data'!X64&amp;", "&amp;'Export Data'!W64</f>
        <v>Sahasrabuddhe, Vyom</v>
      </c>
      <c r="B64" t="str">
        <f>LEFT('Export Data'!AS64,3)</f>
        <v>Sat</v>
      </c>
      <c r="C64" t="str">
        <f>IF('Export Data'!AV64="I will drive my scout, and I can drive other scouts TO camp.","DRIVE "&amp;'Export Data'!AW64,IF('Export Data'!AV64="I have arranged a ride for my scout TO camp..","Has Ride ("&amp;'Export Data'!AY64&amp;")",IF('Export Data'!AV64="I can drive ONLY my scout TO camp.","Has Ride (Family)",IF('Export Data'!AV64="Please find a ride for my scout TO camp.","Needs Ride",IF('Export Data'!AV64="My scout will drive themselves TO camp.","DRIVE (Self)","No Info")))))</f>
        <v>Has Ride (Family)</v>
      </c>
      <c r="D64" s="141" t="str">
        <f>IF('Export Data'!AZ64="I will drive my scout, and I can drive other scouts HOME.","DRIVE "&amp;'Export Data'!BA64,IF('Export Data'!AX64="I have arranged a ride for my scout HOME.","Has Ride ("&amp;'Export Data'!BC64&amp;")",IF('Export Data'!AZ64="I can drive ONLY my scout HOME.","Has Ride (Family)",IF('Export Data'!AZ64="Please find a ride for my scout HOME.","Needs Ride",IF('Export Data'!AZ64="My scout will drive themselves HOME.","DRIVE (Self)","No Info")))))</f>
        <v>Has Ride (Family)</v>
      </c>
      <c r="E64" s="142" t="str">
        <f>IF(NOT(ISBLANK('Export Data'!AX64)),"Drive to Camp: "&amp;'Export Data'!AX64&amp;CHAR(10),"")&amp;IF(NOT(ISBLANK('Export Data'!BB64)),"Drive Home: "&amp;'Export Data'!BB64,"")&amp; 'Export Data'!BK64</f>
        <v/>
      </c>
      <c r="F64">
        <f>IF(J64="179 Adult","Goat",VLOOKUP(A64,Contacts!$A$1:$F$103,3))</f>
        <v>0</v>
      </c>
      <c r="G64" s="26" t="str">
        <f t="shared" si="1"/>
        <v>YYSah</v>
      </c>
      <c r="H64" t="str">
        <f>'Export Data'!AA64</f>
        <v>pallavi26@gmail.com</v>
      </c>
      <c r="I64">
        <f>'Export Data'!Z64</f>
        <v>7346366113</v>
      </c>
      <c r="J64" s="80" t="str">
        <f>'Export Data'!Y64</f>
        <v>179 Youth</v>
      </c>
      <c r="K64">
        <v>43832.663194444445</v>
      </c>
    </row>
    <row r="65" spans="1:11" x14ac:dyDescent="0.25">
      <c r="A65" s="1" t="str">
        <f>'Export Data'!X65&amp;", "&amp;'Export Data'!W65</f>
        <v>Rodrigues, Francisco</v>
      </c>
      <c r="B65" t="str">
        <f>LEFT('Export Data'!AS65,3)</f>
        <v>Sun</v>
      </c>
      <c r="C65" t="str">
        <f>IF('Export Data'!AV65="I will drive my scout, and I can drive other scouts TO camp.","DRIVE "&amp;'Export Data'!AW65,IF('Export Data'!AV65="I have arranged a ride for my scout TO camp..","Has Ride ("&amp;'Export Data'!AY65&amp;")",IF('Export Data'!AV65="I can drive ONLY my scout TO camp.","Has Ride (Family)",IF('Export Data'!AV65="Please find a ride for my scout TO camp.","Needs Ride",IF('Export Data'!AV65="My scout will drive themselves TO camp.","DRIVE (Self)","No Info")))))</f>
        <v>Has Ride (Family)</v>
      </c>
      <c r="D65" s="141" t="str">
        <f>IF('Export Data'!AZ65="I will drive my scout, and I can drive other scouts HOME.","DRIVE "&amp;'Export Data'!BA65,IF('Export Data'!AX65="I have arranged a ride for my scout HOME.","Has Ride ("&amp;'Export Data'!BC65&amp;")",IF('Export Data'!AZ65="I can drive ONLY my scout HOME.","Has Ride (Family)",IF('Export Data'!AZ65="Please find a ride for my scout HOME.","Needs Ride",IF('Export Data'!AZ65="My scout will drive themselves HOME.","DRIVE (Self)","No Info")))))</f>
        <v>Has Ride (Family)</v>
      </c>
      <c r="E65" s="142" t="str">
        <f>IF(NOT(ISBLANK('Export Data'!AX65)),"Drive to Camp: "&amp;'Export Data'!AX65&amp;CHAR(10),"")&amp;IF(NOT(ISBLANK('Export Data'!BB65)),"Drive Home: "&amp;'Export Data'!BB65,"")&amp; 'Export Data'!BK65</f>
        <v/>
      </c>
      <c r="F65" t="str">
        <f>IF(J65="179 Adult","Goat",VLOOKUP(A65,Contacts!$A$1:$F$103,3))</f>
        <v>Paul Bunyan</v>
      </c>
      <c r="G65" s="26" t="str">
        <f t="shared" ref="G65" si="2">IF(J65="179 Adult","AA"&amp;LEFT(A65,3),IF(J65="179 Sibling","SS"&amp;LEFT(A65,3),"YY"&amp;LEFT(A65,3)))</f>
        <v>YYRod</v>
      </c>
      <c r="H65" t="str">
        <f>'Export Data'!AA65</f>
        <v>rosemilli@hotmail.com</v>
      </c>
      <c r="I65">
        <f>'Export Data'!Z65</f>
        <v>2489904331</v>
      </c>
      <c r="J65" s="80" t="str">
        <f>'Export Data'!Y65</f>
        <v>179 Youth</v>
      </c>
      <c r="K65">
        <v>43832.663194444445</v>
      </c>
    </row>
    <row r="66" spans="1:11" x14ac:dyDescent="0.25">
      <c r="A66" s="1" t="str">
        <f>'Export Data'!X66&amp;", "&amp;'Export Data'!W66</f>
        <v>Miryala, Tarun</v>
      </c>
      <c r="B66" t="str">
        <f>LEFT('Export Data'!AS66,3)</f>
        <v>Sun</v>
      </c>
      <c r="C66" t="str">
        <f>IF('Export Data'!AV66="I will drive my scout, and I can drive other scouts TO camp.","DRIVE "&amp;'Export Data'!AW66,IF('Export Data'!AV66="I have arranged a ride for my scout TO camp..","Has Ride ("&amp;'Export Data'!AY66&amp;")",IF('Export Data'!AV66="I can drive ONLY my scout TO camp.","Has Ride (Family)",IF('Export Data'!AV66="Please find a ride for my scout TO camp.","Needs Ride",IF('Export Data'!AV66="My scout will drive themselves TO camp.","DRIVE (Self)","No Info")))))</f>
        <v>DRIVE (Self)</v>
      </c>
      <c r="D66" s="141" t="str">
        <f>IF('Export Data'!AZ66="I will drive my scout, and I can drive other scouts HOME.","DRIVE "&amp;'Export Data'!BA66,IF('Export Data'!AX66="I have arranged a ride for my scout HOME.","Has Ride ("&amp;'Export Data'!BC66&amp;")",IF('Export Data'!AZ66="I can drive ONLY my scout HOME.","Has Ride (Family)",IF('Export Data'!AZ66="Please find a ride for my scout HOME.","Needs Ride",IF('Export Data'!AZ66="My scout will drive themselves HOME.","DRIVE (Self)","No Info")))))</f>
        <v>DRIVE (Self)</v>
      </c>
      <c r="E66" s="142" t="str">
        <f>IF(NOT(ISBLANK('Export Data'!AX66)),"Drive to Camp: "&amp;'Export Data'!AX66&amp;CHAR(10),"")&amp;IF(NOT(ISBLANK('Export Data'!BB66)),"Drive Home: "&amp;'Export Data'!BB66,"")&amp; 'Export Data'!BK66</f>
        <v/>
      </c>
      <c r="F66" t="str">
        <f>IF(J66="179 Adult","Goat",VLOOKUP(A66,Contacts!$A$1:$F$103,3))</f>
        <v>Ram</v>
      </c>
      <c r="G66" s="26" t="str">
        <f t="shared" ref="G66:G88" si="3">IF(J66="179 Adult","AA"&amp;LEFT(A66,3),IF(J66="179 Sibling","SS"&amp;LEFT(A66,3),"YY"&amp;LEFT(A66,3)))</f>
        <v>YYMir</v>
      </c>
      <c r="H66">
        <f>'Export Data'!AA66</f>
        <v>0</v>
      </c>
      <c r="I66">
        <f>'Export Data'!Z66</f>
        <v>0</v>
      </c>
      <c r="J66" s="80" t="str">
        <f>'Export Data'!Y66</f>
        <v>179 Youth</v>
      </c>
      <c r="K66">
        <v>43832.663194444445</v>
      </c>
    </row>
    <row r="67" spans="1:11" x14ac:dyDescent="0.25">
      <c r="A67" s="1" t="str">
        <f>'Export Data'!X67&amp;", "&amp;'Export Data'!W67</f>
        <v>Goldstraw, Joshua-James</v>
      </c>
      <c r="B67" t="str">
        <f>LEFT('Export Data'!AS67,3)</f>
        <v>Sun</v>
      </c>
      <c r="C67" t="str">
        <f>IF('Export Data'!AV67="I will drive my scout, and I can drive other scouts TO camp.","DRIVE "&amp;'Export Data'!AW67,IF('Export Data'!AV67="I have arranged a ride for my scout TO camp..","Has Ride ("&amp;'Export Data'!AY67&amp;")",IF('Export Data'!AV67="I can drive ONLY my scout TO camp.","Has Ride (Family)",IF('Export Data'!AV67="Please find a ride for my scout TO camp.","Needs Ride",IF('Export Data'!AV67="My scout will drive themselves TO camp.","DRIVE (Self)","No Info")))))</f>
        <v>Has Ride (Family)</v>
      </c>
      <c r="D67" s="141" t="str">
        <f>IF('Export Data'!AZ67="I will drive my scout, and I can drive other scouts HOME.","DRIVE "&amp;'Export Data'!BA67,IF('Export Data'!AX67="I have arranged a ride for my scout HOME.","Has Ride ("&amp;'Export Data'!BC67&amp;")",IF('Export Data'!AZ67="I can drive ONLY my scout HOME.","Has Ride (Family)",IF('Export Data'!AZ67="Please find a ride for my scout HOME.","Needs Ride",IF('Export Data'!AZ67="My scout will drive themselves HOME.","DRIVE (Self)","No Info")))))</f>
        <v>Has Ride (Family)</v>
      </c>
      <c r="E67" s="142" t="str">
        <f>IF(NOT(ISBLANK('Export Data'!AX67)),"Drive to Camp: "&amp;'Export Data'!AX67&amp;CHAR(10),"")&amp;IF(NOT(ISBLANK('Export Data'!BB67)),"Drive Home: "&amp;'Export Data'!BB67,"")&amp; 'Export Data'!BK67</f>
        <v/>
      </c>
      <c r="F67" t="str">
        <f>IF(J67="179 Adult","Goat",VLOOKUP(A67,Contacts!$A$1:$F$103,3))</f>
        <v>Ram</v>
      </c>
      <c r="G67" s="26" t="str">
        <f t="shared" si="3"/>
        <v>YYGol</v>
      </c>
      <c r="H67" t="str">
        <f>'Export Data'!AA67</f>
        <v>csflagg2000@gmail.com</v>
      </c>
      <c r="I67" t="str">
        <f>'Export Data'!Z67</f>
        <v>248.388.3934</v>
      </c>
      <c r="J67" s="80" t="str">
        <f>'Export Data'!Y67</f>
        <v>179 Youth</v>
      </c>
      <c r="K67">
        <v>43832.663194444445</v>
      </c>
    </row>
    <row r="68" spans="1:11" x14ac:dyDescent="0.25">
      <c r="A68" s="1" t="str">
        <f>'Export Data'!X68&amp;", "&amp;'Export Data'!W68</f>
        <v>Reese, Jonas</v>
      </c>
      <c r="B68" t="str">
        <f>LEFT('Export Data'!AS68,3)</f>
        <v>Sat</v>
      </c>
      <c r="C68" t="str">
        <f>IF('Export Data'!AV68="I will drive my scout, and I can drive other scouts TO camp.","DRIVE "&amp;'Export Data'!AW68,IF('Export Data'!AV68="I have arranged a ride for my scout TO camp..","Has Ride ("&amp;'Export Data'!AY68&amp;")",IF('Export Data'!AV68="I can drive ONLY my scout TO camp.","Has Ride (Family)",IF('Export Data'!AV68="Please find a ride for my scout TO camp.","Needs Ride",IF('Export Data'!AV68="My scout will drive themselves TO camp.","DRIVE (Self)","No Info")))))</f>
        <v>Has Ride (Family)</v>
      </c>
      <c r="D68" s="141" t="str">
        <f>IF('Export Data'!AZ68="I will drive my scout, and I can drive other scouts HOME.","DRIVE "&amp;'Export Data'!BA68,IF('Export Data'!AX68="I have arranged a ride for my scout HOME.","Has Ride ("&amp;'Export Data'!BC68&amp;")",IF('Export Data'!AZ68="I can drive ONLY my scout HOME.","Has Ride (Family)",IF('Export Data'!AZ68="Please find a ride for my scout HOME.","Needs Ride",IF('Export Data'!AZ68="My scout will drive themselves HOME.","DRIVE (Self)","No Info")))))</f>
        <v>Has Ride (Family)</v>
      </c>
      <c r="E68" s="142" t="str">
        <f>IF(NOT(ISBLANK('Export Data'!AX68)),"Drive to Camp: "&amp;'Export Data'!AX68&amp;CHAR(10),"")&amp;IF(NOT(ISBLANK('Export Data'!BB68)),"Drive Home: "&amp;'Export Data'!BB68,"")&amp; 'Export Data'!BK68</f>
        <v/>
      </c>
      <c r="F68" t="str">
        <f>IF(J68="179 Adult","Goat",VLOOKUP(A68,Contacts!$A$1:$F$103,3))</f>
        <v>Paul Bunyan</v>
      </c>
      <c r="G68" s="26" t="str">
        <f t="shared" si="3"/>
        <v>YYRee</v>
      </c>
      <c r="H68">
        <f>'Export Data'!AA68</f>
        <v>0</v>
      </c>
      <c r="I68">
        <f>'Export Data'!Z68</f>
        <v>0</v>
      </c>
      <c r="J68" s="80" t="str">
        <f>'Export Data'!Y68</f>
        <v>179 Youth</v>
      </c>
      <c r="K68">
        <v>43832.663194444445</v>
      </c>
    </row>
    <row r="69" spans="1:11" x14ac:dyDescent="0.25">
      <c r="A69" s="1" t="str">
        <f>'Export Data'!X69&amp;", "&amp;'Export Data'!W69</f>
        <v>Reese, Brett</v>
      </c>
      <c r="B69" t="str">
        <f>LEFT('Export Data'!AS69,3)</f>
        <v/>
      </c>
      <c r="C69" t="str">
        <f>IF('Export Data'!AV69="I will drive my scout, and I can drive other scouts TO camp.","DRIVE "&amp;'Export Data'!AW69,IF('Export Data'!AV69="I have arranged a ride for my scout TO camp..","Has Ride ("&amp;'Export Data'!AY69&amp;")",IF('Export Data'!AV69="I can drive ONLY my scout TO camp.","Has Ride (Family)",IF('Export Data'!AV69="Please find a ride for my scout TO camp.","Needs Ride",IF('Export Data'!AV69="My scout will drive themselves TO camp.","DRIVE (Self)","No Info")))))</f>
        <v>No Info</v>
      </c>
      <c r="D69" s="141" t="str">
        <f>IF('Export Data'!AZ69="I will drive my scout, and I can drive other scouts HOME.","DRIVE "&amp;'Export Data'!BA69,IF('Export Data'!AX69="I have arranged a ride for my scout HOME.","Has Ride ("&amp;'Export Data'!BC69&amp;")",IF('Export Data'!AZ69="I can drive ONLY my scout HOME.","Has Ride (Family)",IF('Export Data'!AZ69="Please find a ride for my scout HOME.","Needs Ride",IF('Export Data'!AZ69="My scout will drive themselves HOME.","DRIVE (Self)","No Info")))))</f>
        <v>No Info</v>
      </c>
      <c r="E69" s="142" t="str">
        <f>IF(NOT(ISBLANK('Export Data'!AX69)),"Drive to Camp: "&amp;'Export Data'!AX69&amp;CHAR(10),"")&amp;IF(NOT(ISBLANK('Export Data'!BB69)),"Drive Home: "&amp;'Export Data'!BB69,"")&amp; 'Export Data'!BK69</f>
        <v/>
      </c>
      <c r="F69" t="str">
        <f>IF(J69="179 Adult","Goat",VLOOKUP(A69,Contacts!$A$1:$F$103,3))</f>
        <v>Goat</v>
      </c>
      <c r="G69" s="26" t="str">
        <f t="shared" si="3"/>
        <v>AARee</v>
      </c>
      <c r="H69">
        <f>'Export Data'!AA69</f>
        <v>0</v>
      </c>
      <c r="I69">
        <f>'Export Data'!Z69</f>
        <v>0</v>
      </c>
      <c r="J69" s="80" t="str">
        <f>'Export Data'!Y69</f>
        <v>179 Adult</v>
      </c>
      <c r="K69">
        <v>43832.663194444445</v>
      </c>
    </row>
    <row r="70" spans="1:11" x14ac:dyDescent="0.25">
      <c r="A70" s="1" t="str">
        <f>'Export Data'!X70&amp;", "&amp;'Export Data'!W70</f>
        <v>Maguire, Logan</v>
      </c>
      <c r="B70" t="str">
        <f>LEFT('Export Data'!AS70,3)</f>
        <v>Sun</v>
      </c>
      <c r="C70" t="str">
        <f>IF('Export Data'!AV70="I will drive my scout, and I can drive other scouts TO camp.","DRIVE "&amp;'Export Data'!AW70,IF('Export Data'!AV70="I have arranged a ride for my scout TO camp..","Has Ride ("&amp;'Export Data'!AY70&amp;")",IF('Export Data'!AV70="I can drive ONLY my scout TO camp.","Has Ride (Family)",IF('Export Data'!AV70="Please find a ride for my scout TO camp.","Needs Ride",IF('Export Data'!AV70="My scout will drive themselves TO camp.","DRIVE (Self)","No Info")))))</f>
        <v>Has Ride (Family)</v>
      </c>
      <c r="D70" s="141" t="str">
        <f>IF('Export Data'!AZ70="I will drive my scout, and I can drive other scouts HOME.","DRIVE "&amp;'Export Data'!BA70,IF('Export Data'!AX70="I have arranged a ride for my scout HOME.","Has Ride ("&amp;'Export Data'!BC70&amp;")",IF('Export Data'!AZ70="I can drive ONLY my scout HOME.","Has Ride (Family)",IF('Export Data'!AZ70="Please find a ride for my scout HOME.","Needs Ride",IF('Export Data'!AZ70="My scout will drive themselves HOME.","DRIVE (Self)","No Info")))))</f>
        <v>Has Ride (Family)</v>
      </c>
      <c r="E70" s="142" t="str">
        <f>IF(NOT(ISBLANK('Export Data'!AX70)),"Drive to Camp: "&amp;'Export Data'!AX70&amp;CHAR(10),"")&amp;IF(NOT(ISBLANK('Export Data'!BB70)),"Drive Home: "&amp;'Export Data'!BB70,"")&amp; 'Export Data'!BK70</f>
        <v/>
      </c>
      <c r="F70">
        <f>IF(J70="179 Adult","Goat",VLOOKUP(A70,Contacts!$A$1:$F$103,3))</f>
        <v>0</v>
      </c>
      <c r="G70" s="26" t="str">
        <f t="shared" si="3"/>
        <v>YYMag</v>
      </c>
      <c r="H70" t="str">
        <f>'Export Data'!AA70</f>
        <v>ian.maguire1650@gmail.com</v>
      </c>
      <c r="I70">
        <f>'Export Data'!Z70</f>
        <v>7347483692</v>
      </c>
      <c r="J70" s="80" t="str">
        <f>'Export Data'!Y70</f>
        <v>179 Youth</v>
      </c>
      <c r="K70">
        <v>43832.663194444445</v>
      </c>
    </row>
    <row r="71" spans="1:11" x14ac:dyDescent="0.25">
      <c r="A71" s="1" t="str">
        <f>'Export Data'!X71&amp;", "&amp;'Export Data'!W71</f>
        <v>Shork, Jill</v>
      </c>
      <c r="B71" t="str">
        <f>LEFT('Export Data'!AS71,3)</f>
        <v/>
      </c>
      <c r="C71" t="str">
        <f>IF('Export Data'!AV71="I will drive my scout, and I can drive other scouts TO camp.","DRIVE "&amp;'Export Data'!AW71,IF('Export Data'!AV71="I have arranged a ride for my scout TO camp..","Has Ride ("&amp;'Export Data'!AY71&amp;")",IF('Export Data'!AV71="I can drive ONLY my scout TO camp.","Has Ride (Family)",IF('Export Data'!AV71="Please find a ride for my scout TO camp.","Needs Ride",IF('Export Data'!AV71="My scout will drive themselves TO camp.","DRIVE (Self)","No Info")))))</f>
        <v>No Info</v>
      </c>
      <c r="D71" s="141" t="str">
        <f>IF('Export Data'!AZ71="I will drive my scout, and I can drive other scouts HOME.","DRIVE "&amp;'Export Data'!BA71,IF('Export Data'!AX71="I have arranged a ride for my scout HOME.","Has Ride ("&amp;'Export Data'!BC71&amp;")",IF('Export Data'!AZ71="I can drive ONLY my scout HOME.","Has Ride (Family)",IF('Export Data'!AZ71="Please find a ride for my scout HOME.","Needs Ride",IF('Export Data'!AZ71="My scout will drive themselves HOME.","DRIVE (Self)","No Info")))))</f>
        <v>No Info</v>
      </c>
      <c r="E71" s="142" t="str">
        <f>IF(NOT(ISBLANK('Export Data'!AX71)),"Drive to Camp: "&amp;'Export Data'!AX71&amp;CHAR(10),"")&amp;IF(NOT(ISBLANK('Export Data'!BB71)),"Drive Home: "&amp;'Export Data'!BB71,"")&amp; 'Export Data'!BK71</f>
        <v/>
      </c>
      <c r="F71" t="str">
        <f>IF(J71="179 Adult","Goat",VLOOKUP(A71,Contacts!$A$1:$F$103,3))</f>
        <v>Goat</v>
      </c>
      <c r="G71" s="26" t="str">
        <f t="shared" si="3"/>
        <v>AASho</v>
      </c>
      <c r="H71" t="str">
        <f>'Export Data'!AA71</f>
        <v>shorkj1@gee-edu.com</v>
      </c>
      <c r="I71" t="str">
        <f>'Export Data'!Z71</f>
        <v>734-502-6659</v>
      </c>
      <c r="J71" s="80" t="str">
        <f>'Export Data'!Y71</f>
        <v>179 Adult</v>
      </c>
      <c r="K71">
        <v>43832.663194444445</v>
      </c>
    </row>
    <row r="72" spans="1:11" x14ac:dyDescent="0.25">
      <c r="A72" s="26" t="str">
        <f>'Export Data'!X72&amp;", "&amp;'Export Data'!W72</f>
        <v>Shork, Jill</v>
      </c>
      <c r="B72" t="str">
        <f>LEFT('Export Data'!AS72,3)</f>
        <v/>
      </c>
      <c r="C72" t="str">
        <f>IF('Export Data'!AV72="I will drive my scout, and I can drive other scouts TO camp.","DRIVE "&amp;'Export Data'!AW72,IF('Export Data'!AV72="I have arranged a ride for my scout TO camp..","Has Ride ("&amp;'Export Data'!AY72&amp;")",IF('Export Data'!AV72="I can drive ONLY my scout TO camp.","Has Ride (Family)",IF('Export Data'!AV72="Please find a ride for my scout TO camp.","Needs Ride",IF('Export Data'!AV72="My scout will drive themselves TO camp.","DRIVE (Self)","No Info")))))</f>
        <v>No Info</v>
      </c>
      <c r="D72" s="141" t="str">
        <f>IF('Export Data'!AZ72="I will drive my scout, and I can drive other scouts HOME.","DRIVE "&amp;'Export Data'!BA72,IF('Export Data'!AX72="I have arranged a ride for my scout HOME.","Has Ride ("&amp;'Export Data'!BC72&amp;")",IF('Export Data'!AZ72="I can drive ONLY my scout HOME.","Has Ride (Family)",IF('Export Data'!AZ72="Please find a ride for my scout HOME.","Needs Ride",IF('Export Data'!AZ72="My scout will drive themselves HOME.","DRIVE (Self)","No Info")))))</f>
        <v>No Info</v>
      </c>
      <c r="E72" s="142" t="str">
        <f>IF(NOT(ISBLANK('Export Data'!AX72)),"Drive to Camp: "&amp;'Export Data'!AX72&amp;CHAR(10),"")&amp;IF(NOT(ISBLANK('Export Data'!BB72)),"Drive Home: "&amp;'Export Data'!BB72,"")&amp; 'Export Data'!BK72</f>
        <v/>
      </c>
      <c r="F72" t="str">
        <f>IF(J72="179 Adult","Goat",VLOOKUP(A72,Contacts!$A$1:$F$103,3))</f>
        <v>Goat</v>
      </c>
      <c r="G72" s="26" t="str">
        <f t="shared" si="3"/>
        <v>AASho</v>
      </c>
      <c r="H72" t="str">
        <f>'Export Data'!AA72</f>
        <v>shorkj1@gee-edu.com</v>
      </c>
      <c r="I72" t="str">
        <f>'Export Data'!Z72</f>
        <v>734-502-6659</v>
      </c>
      <c r="J72" s="80" t="str">
        <f>'Export Data'!Y72</f>
        <v>179 Adult</v>
      </c>
      <c r="K72">
        <v>43832.663194444445</v>
      </c>
    </row>
    <row r="73" spans="1:11" x14ac:dyDescent="0.25">
      <c r="A73" s="1" t="str">
        <f>'Export Data'!X73&amp;", "&amp;'Export Data'!W73</f>
        <v>Phillabaum, Mark</v>
      </c>
      <c r="B73" t="str">
        <f>LEFT('Export Data'!AS73,3)</f>
        <v/>
      </c>
      <c r="C73" t="str">
        <f>IF('Export Data'!AV73="I will drive my scout, and I can drive other scouts TO camp.","DRIVE "&amp;'Export Data'!AW73,IF('Export Data'!AV73="I have arranged a ride for my scout TO camp..","Has Ride ("&amp;'Export Data'!AY73&amp;")",IF('Export Data'!AV73="I can drive ONLY my scout TO camp.","Has Ride (Family)",IF('Export Data'!AV73="Please find a ride for my scout TO camp.","Needs Ride",IF('Export Data'!AV73="My scout will drive themselves TO camp.","DRIVE (Self)","No Info")))))</f>
        <v>No Info</v>
      </c>
      <c r="D73" s="141" t="str">
        <f>IF('Export Data'!AZ73="I will drive my scout, and I can drive other scouts HOME.","DRIVE "&amp;'Export Data'!BA73,IF('Export Data'!AX73="I have arranged a ride for my scout HOME.","Has Ride ("&amp;'Export Data'!BC73&amp;")",IF('Export Data'!AZ73="I can drive ONLY my scout HOME.","Has Ride (Family)",IF('Export Data'!AZ73="Please find a ride for my scout HOME.","Needs Ride",IF('Export Data'!AZ73="My scout will drive themselves HOME.","DRIVE (Self)","No Info")))))</f>
        <v>No Info</v>
      </c>
      <c r="E73" s="142" t="str">
        <f>IF(NOT(ISBLANK('Export Data'!AX73)),"Drive to Camp: "&amp;'Export Data'!AX73&amp;CHAR(10),"")&amp;IF(NOT(ISBLANK('Export Data'!BB73)),"Drive Home: "&amp;'Export Data'!BB73,"")&amp; 'Export Data'!BK73</f>
        <v/>
      </c>
      <c r="F73" t="str">
        <f>IF(J73="179 Adult","Goat",VLOOKUP(A73,Contacts!$A$1:$F$103,3))</f>
        <v>Goat</v>
      </c>
      <c r="G73" s="26" t="str">
        <f t="shared" si="3"/>
        <v>AAPhi</v>
      </c>
      <c r="H73" t="str">
        <f>'Export Data'!AA73</f>
        <v>mark.phillabaum@gmail.com</v>
      </c>
      <c r="I73" t="str">
        <f>'Export Data'!Z73</f>
        <v>248-980-5441</v>
      </c>
      <c r="J73" s="80" t="str">
        <f>'Export Data'!Y73</f>
        <v>179 Adult</v>
      </c>
      <c r="K73">
        <v>43832.663194444445</v>
      </c>
    </row>
    <row r="74" spans="1:11" x14ac:dyDescent="0.25">
      <c r="A74" s="1" t="str">
        <f>'Export Data'!X74&amp;", "&amp;'Export Data'!W74</f>
        <v>Cocagne, Andy</v>
      </c>
      <c r="B74" t="str">
        <f>LEFT('Export Data'!AS74,3)</f>
        <v/>
      </c>
      <c r="C74" t="str">
        <f>IF('Export Data'!AV74="I will drive my scout, and I can drive other scouts TO camp.","DRIVE "&amp;'Export Data'!AW74,IF('Export Data'!AV74="I have arranged a ride for my scout TO camp..","Has Ride ("&amp;'Export Data'!AY74&amp;")",IF('Export Data'!AV74="I can drive ONLY my scout TO camp.","Has Ride (Family)",IF('Export Data'!AV74="Please find a ride for my scout TO camp.","Needs Ride",IF('Export Data'!AV74="My scout will drive themselves TO camp.","DRIVE (Self)","No Info")))))</f>
        <v>No Info</v>
      </c>
      <c r="D74" s="141" t="str">
        <f>IF('Export Data'!AZ74="I will drive my scout, and I can drive other scouts HOME.","DRIVE "&amp;'Export Data'!BA74,IF('Export Data'!AX74="I have arranged a ride for my scout HOME.","Has Ride ("&amp;'Export Data'!BC74&amp;")",IF('Export Data'!AZ74="I can drive ONLY my scout HOME.","Has Ride (Family)",IF('Export Data'!AZ74="Please find a ride for my scout HOME.","Needs Ride",IF('Export Data'!AZ74="My scout will drive themselves HOME.","DRIVE (Self)","No Info")))))</f>
        <v>No Info</v>
      </c>
      <c r="E74" s="142" t="str">
        <f>IF(NOT(ISBLANK('Export Data'!AX74)),"Drive to Camp: "&amp;'Export Data'!AX74&amp;CHAR(10),"")&amp;IF(NOT(ISBLANK('Export Data'!BB74)),"Drive Home: "&amp;'Export Data'!BB74,"")&amp; 'Export Data'!BK74</f>
        <v/>
      </c>
      <c r="F74" t="str">
        <f>IF(J74="179 Adult","Goat",VLOOKUP(A74,Contacts!$A$1:$F$103,3))</f>
        <v>Goat</v>
      </c>
      <c r="G74" s="26" t="str">
        <f t="shared" si="3"/>
        <v>AACoc</v>
      </c>
      <c r="H74" t="str">
        <f>'Export Data'!AA74</f>
        <v>acocagne@comcast.net</v>
      </c>
      <c r="I74">
        <f>'Export Data'!Z74</f>
        <v>8105690422</v>
      </c>
      <c r="J74" s="80" t="str">
        <f>'Export Data'!Y74</f>
        <v>179 Adult</v>
      </c>
      <c r="K74">
        <v>43832.663194444445</v>
      </c>
    </row>
    <row r="75" spans="1:11" x14ac:dyDescent="0.25">
      <c r="A75" s="1" t="str">
        <f>'Export Data'!X75&amp;", "&amp;'Export Data'!W75</f>
        <v>Phillips, Cameron</v>
      </c>
      <c r="B75" t="str">
        <f>LEFT('Export Data'!AS75,3)</f>
        <v>Sat</v>
      </c>
      <c r="C75" t="str">
        <f>IF('Export Data'!AV75="I will drive my scout, and I can drive other scouts TO camp.","DRIVE "&amp;'Export Data'!AW75,IF('Export Data'!AV75="I have arranged a ride for my scout TO camp..","Has Ride ("&amp;'Export Data'!AY75&amp;")",IF('Export Data'!AV75="I can drive ONLY my scout TO camp.","Has Ride (Family)",IF('Export Data'!AV75="Please find a ride for my scout TO camp.","Needs Ride",IF('Export Data'!AV75="My scout will drive themselves TO camp.","DRIVE (Self)","No Info")))))</f>
        <v>Has Ride (Family)</v>
      </c>
      <c r="D75" s="141" t="str">
        <f>IF('Export Data'!AZ75="I will drive my scout, and I can drive other scouts HOME.","DRIVE "&amp;'Export Data'!BA75,IF('Export Data'!AX75="I have arranged a ride for my scout HOME.","Has Ride ("&amp;'Export Data'!BC75&amp;")",IF('Export Data'!AZ75="I can drive ONLY my scout HOME.","Has Ride (Family)",IF('Export Data'!AZ75="Please find a ride for my scout HOME.","Needs Ride",IF('Export Data'!AZ75="My scout will drive themselves HOME.","DRIVE (Self)","No Info")))))</f>
        <v>Has Ride (Family)</v>
      </c>
      <c r="E75" s="142" t="str">
        <f>IF(NOT(ISBLANK('Export Data'!AX75)),"Drive to Camp: "&amp;'Export Data'!AX75&amp;CHAR(10),"")&amp;IF(NOT(ISBLANK('Export Data'!BB75)),"Drive Home: "&amp;'Export Data'!BB75,"")&amp; 'Export Data'!BK75</f>
        <v/>
      </c>
      <c r="F75" t="str">
        <f>IF(J75="179 Adult","Goat",VLOOKUP(A75,Contacts!$A$1:$F$103,3))</f>
        <v>Unassigned</v>
      </c>
      <c r="G75" s="26" t="str">
        <f t="shared" si="3"/>
        <v>YYPhi</v>
      </c>
      <c r="H75" t="str">
        <f>'Export Data'!AA75</f>
        <v>dan@danfire.com</v>
      </c>
      <c r="I75">
        <f>'Export Data'!Z75</f>
        <v>7345581458</v>
      </c>
      <c r="J75" s="80" t="str">
        <f>'Export Data'!Y75</f>
        <v>179 Youth</v>
      </c>
      <c r="K75">
        <v>43832.663194444445</v>
      </c>
    </row>
    <row r="76" spans="1:11" x14ac:dyDescent="0.25">
      <c r="A76" s="1" t="str">
        <f>'Export Data'!X76&amp;", "&amp;'Export Data'!W76</f>
        <v>Phillips, Allison</v>
      </c>
      <c r="B76" t="str">
        <f>LEFT('Export Data'!AS76,3)</f>
        <v>Sun</v>
      </c>
      <c r="C76" t="str">
        <f>IF('Export Data'!AV76="I will drive my scout, and I can drive other scouts TO camp.","DRIVE "&amp;'Export Data'!AW76,IF('Export Data'!AV76="I have arranged a ride for my scout TO camp..","Has Ride ("&amp;'Export Data'!AY76&amp;")",IF('Export Data'!AV76="I can drive ONLY my scout TO camp.","Has Ride (Family)",IF('Export Data'!AV76="Please find a ride for my scout TO camp.","Needs Ride",IF('Export Data'!AV76="My scout will drive themselves TO camp.","DRIVE (Self)","No Info")))))</f>
        <v>Has Ride (Family)</v>
      </c>
      <c r="D76" s="141" t="str">
        <f>IF('Export Data'!AZ76="I will drive my scout, and I can drive other scouts HOME.","DRIVE "&amp;'Export Data'!BA76,IF('Export Data'!AX76="I have arranged a ride for my scout HOME.","Has Ride ("&amp;'Export Data'!BC76&amp;")",IF('Export Data'!AZ76="I can drive ONLY my scout HOME.","Has Ride (Family)",IF('Export Data'!AZ76="Please find a ride for my scout HOME.","Needs Ride",IF('Export Data'!AZ76="My scout will drive themselves HOME.","DRIVE (Self)","No Info")))))</f>
        <v>Has Ride (Family)</v>
      </c>
      <c r="E76" s="142" t="str">
        <f>IF(NOT(ISBLANK('Export Data'!AX76)),"Drive to Camp: "&amp;'Export Data'!AX76&amp;CHAR(10),"")&amp;IF(NOT(ISBLANK('Export Data'!BB76)),"Drive Home: "&amp;'Export Data'!BB76,"")&amp; 'Export Data'!BK76</f>
        <v/>
      </c>
      <c r="F76" t="str">
        <f>IF(J76="179 Adult","Goat",VLOOKUP(A76,Contacts!$A$1:$F$103,3))</f>
        <v>Unassigned</v>
      </c>
      <c r="G76" s="26" t="str">
        <f t="shared" si="3"/>
        <v>YYPhi</v>
      </c>
      <c r="H76" t="str">
        <f>'Export Data'!AA76</f>
        <v>dan@danfire.com</v>
      </c>
      <c r="I76">
        <f>'Export Data'!Z76</f>
        <v>7345581458</v>
      </c>
      <c r="J76" s="80" t="str">
        <f>'Export Data'!Y76</f>
        <v>179 Youth</v>
      </c>
      <c r="K76">
        <v>43832.663194444445</v>
      </c>
    </row>
    <row r="77" spans="1:11" x14ac:dyDescent="0.25">
      <c r="A77" s="1" t="str">
        <f>'Export Data'!X77&amp;", "&amp;'Export Data'!W77</f>
        <v>Perinpanayagam, Jeremy</v>
      </c>
      <c r="B77" t="str">
        <f>LEFT('Export Data'!AS77,3)</f>
        <v>Sat</v>
      </c>
      <c r="C77" t="str">
        <f>IF('Export Data'!AV77="I will drive my scout, and I can drive other scouts TO camp.","DRIVE "&amp;'Export Data'!AW77,IF('Export Data'!AV77="I have arranged a ride for my scout TO camp..","Has Ride ("&amp;'Export Data'!AY77&amp;")",IF('Export Data'!AV77="I can drive ONLY my scout TO camp.","Has Ride (Family)",IF('Export Data'!AV77="Please find a ride for my scout TO camp.","Needs Ride",IF('Export Data'!AV77="My scout will drive themselves TO camp.","DRIVE (Self)","No Info")))))</f>
        <v>DRIVE 2</v>
      </c>
      <c r="D77" s="141" t="str">
        <f>IF('Export Data'!AZ77="I will drive my scout, and I can drive other scouts HOME.","DRIVE "&amp;'Export Data'!BA77,IF('Export Data'!AX77="I have arranged a ride for my scout HOME.","Has Ride ("&amp;'Export Data'!BC77&amp;")",IF('Export Data'!AZ77="I can drive ONLY my scout HOME.","Has Ride (Family)",IF('Export Data'!AZ77="Please find a ride for my scout HOME.","Needs Ride",IF('Export Data'!AZ77="My scout will drive themselves HOME.","DRIVE (Self)","No Info")))))</f>
        <v>DRIVE 2</v>
      </c>
      <c r="E77" s="142" t="str">
        <f>IF(NOT(ISBLANK('Export Data'!AX77)),"Drive to Camp: "&amp;'Export Data'!AX77&amp;CHAR(10),"")&amp;IF(NOT(ISBLANK('Export Data'!BB77)),"Drive Home: "&amp;'Export Data'!BB77,"")&amp; 'Export Data'!BK77</f>
        <v/>
      </c>
      <c r="F77" t="str">
        <f>IF(J77="179 Adult","Goat",VLOOKUP(A77,Contacts!$A$1:$F$103,3))</f>
        <v>Junior Assistant SM</v>
      </c>
      <c r="G77" s="26" t="str">
        <f t="shared" si="3"/>
        <v>YYPer</v>
      </c>
      <c r="H77" t="str">
        <f>'Export Data'!AA77</f>
        <v>perinpanayagamjeremymmc@gmail.com</v>
      </c>
      <c r="I77">
        <f>'Export Data'!Z77</f>
        <v>0</v>
      </c>
      <c r="J77" s="80" t="str">
        <f>'Export Data'!Y77</f>
        <v>179 Youth</v>
      </c>
      <c r="K77">
        <v>43832.663194444445</v>
      </c>
    </row>
    <row r="78" spans="1:11" x14ac:dyDescent="0.25">
      <c r="A78" s="1" t="str">
        <f>'Export Data'!X78&amp;", "&amp;'Export Data'!W78</f>
        <v>Bamber, Wyatt</v>
      </c>
      <c r="B78" t="str">
        <f>LEFT('Export Data'!AS78,3)</f>
        <v>Sun</v>
      </c>
      <c r="C78" t="str">
        <f>IF('Export Data'!AV78="I will drive my scout, and I can drive other scouts TO camp.","DRIVE "&amp;'Export Data'!AW78,IF('Export Data'!AV78="I have arranged a ride for my scout TO camp..","Has Ride ("&amp;'Export Data'!AY78&amp;")",IF('Export Data'!AV78="I can drive ONLY my scout TO camp.","Has Ride (Family)",IF('Export Data'!AV78="Please find a ride for my scout TO camp.","Needs Ride",IF('Export Data'!AV78="My scout will drive themselves TO camp.","DRIVE (Self)","No Info")))))</f>
        <v>Has Ride (Family)</v>
      </c>
      <c r="D78" s="141" t="str">
        <f>IF('Export Data'!AZ78="I will drive my scout, and I can drive other scouts HOME.","DRIVE "&amp;'Export Data'!BA78,IF('Export Data'!AX78="I have arranged a ride for my scout HOME.","Has Ride ("&amp;'Export Data'!BC78&amp;")",IF('Export Data'!AZ78="I can drive ONLY my scout HOME.","Has Ride (Family)",IF('Export Data'!AZ78="Please find a ride for my scout HOME.","Needs Ride",IF('Export Data'!AZ78="My scout will drive themselves HOME.","DRIVE (Self)","No Info")))))</f>
        <v>Has Ride (Family)</v>
      </c>
      <c r="E78" s="142" t="str">
        <f>IF(NOT(ISBLANK('Export Data'!AX78)),"Drive to Camp: "&amp;'Export Data'!AX78&amp;CHAR(10),"")&amp;IF(NOT(ISBLANK('Export Data'!BB78)),"Drive Home: "&amp;'Export Data'!BB78,"")&amp; 'Export Data'!BK78</f>
        <v/>
      </c>
      <c r="F78" t="str">
        <f>IF(J78="179 Adult","Goat",VLOOKUP(A78,Contacts!$A$1:$F$103,3))</f>
        <v>Ax men</v>
      </c>
      <c r="G78" s="26" t="str">
        <f t="shared" si="3"/>
        <v>YYBam</v>
      </c>
      <c r="H78" t="str">
        <f>'Export Data'!AA78</f>
        <v>dan_bamber@yahoo.com</v>
      </c>
      <c r="I78">
        <f>'Export Data'!Z78</f>
        <v>2488813990</v>
      </c>
      <c r="J78" s="80" t="str">
        <f>'Export Data'!Y78</f>
        <v>179 Youth</v>
      </c>
      <c r="K78">
        <v>43832.663194444445</v>
      </c>
    </row>
    <row r="79" spans="1:11" x14ac:dyDescent="0.25">
      <c r="A79" s="1" t="str">
        <f>'Export Data'!X79&amp;", "&amp;'Export Data'!W79</f>
        <v>Cocagne, Arthur</v>
      </c>
      <c r="B79" t="str">
        <f>LEFT('Export Data'!AS79,3)</f>
        <v>Sun</v>
      </c>
      <c r="C79" t="str">
        <f>IF('Export Data'!AV79="I will drive my scout, and I can drive other scouts TO camp.","DRIVE "&amp;'Export Data'!AW79,IF('Export Data'!AV79="I have arranged a ride for my scout TO camp..","Has Ride ("&amp;'Export Data'!AY79&amp;")",IF('Export Data'!AV79="I can drive ONLY my scout TO camp.","Has Ride (Family)",IF('Export Data'!AV79="Please find a ride for my scout TO camp.","Needs Ride",IF('Export Data'!AV79="My scout will drive themselves TO camp.","DRIVE (Self)","No Info")))))</f>
        <v>No Info</v>
      </c>
      <c r="D79" s="141" t="str">
        <f>IF('Export Data'!AZ79="I will drive my scout, and I can drive other scouts HOME.","DRIVE "&amp;'Export Data'!BA79,IF('Export Data'!AX79="I have arranged a ride for my scout HOME.","Has Ride ("&amp;'Export Data'!BC79&amp;")",IF('Export Data'!AZ79="I can drive ONLY my scout HOME.","Has Ride (Family)",IF('Export Data'!AZ79="Please find a ride for my scout HOME.","Needs Ride",IF('Export Data'!AZ79="My scout will drive themselves HOME.","DRIVE (Self)","No Info")))))</f>
        <v>No Info</v>
      </c>
      <c r="E79" s="142" t="str">
        <f>IF(NOT(ISBLANK('Export Data'!AX79)),"Drive to Camp: "&amp;'Export Data'!AX79&amp;CHAR(10),"")&amp;IF(NOT(ISBLANK('Export Data'!BB79)),"Drive Home: "&amp;'Export Data'!BB79,"")&amp; 'Export Data'!BK79</f>
        <v/>
      </c>
      <c r="F79" t="str">
        <f>IF(J79="179 Adult","Goat",VLOOKUP(A79,Contacts!$A$1:$F$103,3))</f>
        <v>Paul Bunyan</v>
      </c>
      <c r="G79" s="26" t="str">
        <f t="shared" si="3"/>
        <v>YYCoc</v>
      </c>
      <c r="H79" t="str">
        <f>'Export Data'!AA79</f>
        <v>ecocagne@hotmail.com</v>
      </c>
      <c r="I79">
        <f>'Export Data'!Z79</f>
        <v>7342772676</v>
      </c>
      <c r="J79" s="80" t="str">
        <f>'Export Data'!Y79</f>
        <v>179 Youth</v>
      </c>
      <c r="K79">
        <v>43832.663194444445</v>
      </c>
    </row>
    <row r="80" spans="1:11" x14ac:dyDescent="0.25">
      <c r="A80" s="1" t="str">
        <f>'Export Data'!X80&amp;", "&amp;'Export Data'!W80</f>
        <v>Recinto, Everett</v>
      </c>
      <c r="B80" t="str">
        <f>LEFT('Export Data'!AS80,3)</f>
        <v>Sun</v>
      </c>
      <c r="C80" t="str">
        <f>IF('Export Data'!AV80="I will drive my scout, and I can drive other scouts TO camp.","DRIVE "&amp;'Export Data'!AW80,IF('Export Data'!AV80="I have arranged a ride for my scout TO camp..","Has Ride ("&amp;'Export Data'!AY80&amp;")",IF('Export Data'!AV80="I can drive ONLY my scout TO camp.","Has Ride (Family)",IF('Export Data'!AV80="Please find a ride for my scout TO camp.","Needs Ride",IF('Export Data'!AV80="My scout will drive themselves TO camp.","DRIVE (Self)","No Info")))))</f>
        <v>DRIVE 2</v>
      </c>
      <c r="D80" s="141" t="str">
        <f>IF('Export Data'!AZ80="I will drive my scout, and I can drive other scouts HOME.","DRIVE "&amp;'Export Data'!BA80,IF('Export Data'!AX80="I have arranged a ride for my scout HOME.","Has Ride ("&amp;'Export Data'!BC80&amp;")",IF('Export Data'!AZ80="I can drive ONLY my scout HOME.","Has Ride (Family)",IF('Export Data'!AZ80="Please find a ride for my scout HOME.","Needs Ride",IF('Export Data'!AZ80="My scout will drive themselves HOME.","DRIVE (Self)","No Info")))))</f>
        <v>Has Ride (Family)</v>
      </c>
      <c r="E80" s="142" t="str">
        <f>IF(NOT(ISBLANK('Export Data'!AX80)),"Drive to Camp: "&amp;'Export Data'!AX80&amp;CHAR(10),"")&amp;IF(NOT(ISBLANK('Export Data'!BB80)),"Drive Home: "&amp;'Export Data'!BB80,"")&amp; 'Export Data'!BK80</f>
        <v/>
      </c>
      <c r="F80" t="str">
        <f>IF(J80="179 Adult","Goat",VLOOKUP(A80,Contacts!$A$1:$F$103,3))</f>
        <v>Paul Bunyan</v>
      </c>
      <c r="G80" s="26" t="str">
        <f t="shared" si="3"/>
        <v>YYRec</v>
      </c>
      <c r="H80" t="str">
        <f>'Export Data'!AA80</f>
        <v>ron.recinto@yahoo.com</v>
      </c>
      <c r="I80">
        <f>'Export Data'!Z80</f>
        <v>2489100343</v>
      </c>
      <c r="J80" s="80" t="str">
        <f>'Export Data'!Y80</f>
        <v>179 Youth</v>
      </c>
      <c r="K80">
        <v>43832.663194444445</v>
      </c>
    </row>
    <row r="81" spans="1:11" x14ac:dyDescent="0.25">
      <c r="A81" s="1" t="str">
        <f>'Export Data'!X81&amp;", "&amp;'Export Data'!W81</f>
        <v>Perinpanayagam, Nathan</v>
      </c>
      <c r="B81" t="str">
        <f>LEFT('Export Data'!AS81,3)</f>
        <v/>
      </c>
      <c r="C81" t="str">
        <f>IF('Export Data'!AV81="I will drive my scout, and I can drive other scouts TO camp.","DRIVE "&amp;'Export Data'!AW81,IF('Export Data'!AV81="I have arranged a ride for my scout TO camp..","Has Ride ("&amp;'Export Data'!AY81&amp;")",IF('Export Data'!AV81="I can drive ONLY my scout TO camp.","Has Ride (Family)",IF('Export Data'!AV81="Please find a ride for my scout TO camp.","Needs Ride",IF('Export Data'!AV81="My scout will drive themselves TO camp.","DRIVE (Self)","No Info")))))</f>
        <v>No Info</v>
      </c>
      <c r="D81" s="141" t="str">
        <f>IF('Export Data'!AZ81="I will drive my scout, and I can drive other scouts HOME.","DRIVE "&amp;'Export Data'!BA81,IF('Export Data'!AX81="I have arranged a ride for my scout HOME.","Has Ride ("&amp;'Export Data'!BC81&amp;")",IF('Export Data'!AZ81="I can drive ONLY my scout HOME.","Has Ride (Family)",IF('Export Data'!AZ81="Please find a ride for my scout HOME.","Needs Ride",IF('Export Data'!AZ81="My scout will drive themselves HOME.","DRIVE (Self)","No Info")))))</f>
        <v>No Info</v>
      </c>
      <c r="E81" s="142" t="str">
        <f>IF(NOT(ISBLANK('Export Data'!AX81)),"Drive to Camp: "&amp;'Export Data'!AX81&amp;CHAR(10),"")&amp;IF(NOT(ISBLANK('Export Data'!BB81)),"Drive Home: "&amp;'Export Data'!BB81,"")&amp; 'Export Data'!BK81</f>
        <v/>
      </c>
      <c r="F81" t="str">
        <f>IF(J81="179 Adult","Goat",VLOOKUP(A81,Contacts!$A$1:$F$103,3))</f>
        <v>Ram</v>
      </c>
      <c r="G81" s="26" t="str">
        <f t="shared" si="3"/>
        <v>YYPer</v>
      </c>
      <c r="H81" t="str">
        <f>'Export Data'!AA81</f>
        <v>ap_benjamin@yahoo.com</v>
      </c>
      <c r="I81">
        <f>'Export Data'!Z81</f>
        <v>8472075622</v>
      </c>
      <c r="J81" s="80" t="str">
        <f>'Export Data'!Y81</f>
        <v>179 Youth</v>
      </c>
      <c r="K81">
        <v>43832.663194444445</v>
      </c>
    </row>
    <row r="82" spans="1:11" x14ac:dyDescent="0.25">
      <c r="A82" s="1" t="str">
        <f>'Export Data'!X82&amp;", "&amp;'Export Data'!W82</f>
        <v>Sams, Vivien</v>
      </c>
      <c r="B82" t="str">
        <f>LEFT('Export Data'!AS82,3)</f>
        <v>Sun</v>
      </c>
      <c r="C82" t="str">
        <f>IF('Export Data'!AV82="I will drive my scout, and I can drive other scouts TO camp.","DRIVE "&amp;'Export Data'!AW82,IF('Export Data'!AV82="I have arranged a ride for my scout TO camp..","Has Ride ("&amp;'Export Data'!AY82&amp;")",IF('Export Data'!AV82="I can drive ONLY my scout TO camp.","Has Ride (Family)",IF('Export Data'!AV82="Please find a ride for my scout TO camp.","Needs Ride",IF('Export Data'!AV82="My scout will drive themselves TO camp.","DRIVE (Self)","No Info")))))</f>
        <v>DRIVE 2</v>
      </c>
      <c r="D82" s="141" t="str">
        <f>IF('Export Data'!AZ82="I will drive my scout, and I can drive other scouts HOME.","DRIVE "&amp;'Export Data'!BA82,IF('Export Data'!AX82="I have arranged a ride for my scout HOME.","Has Ride ("&amp;'Export Data'!BC82&amp;")",IF('Export Data'!AZ82="I can drive ONLY my scout HOME.","Has Ride (Family)",IF('Export Data'!AZ82="Please find a ride for my scout HOME.","Needs Ride",IF('Export Data'!AZ82="My scout will drive themselves HOME.","DRIVE (Self)","No Info")))))</f>
        <v>Has Ride (Family)</v>
      </c>
      <c r="E82" s="142" t="str">
        <f>IF(NOT(ISBLANK('Export Data'!AX82)),"Drive to Camp: "&amp;'Export Data'!AX82&amp;CHAR(10),"")&amp;IF(NOT(ISBLANK('Export Data'!BB82)),"Drive Home: "&amp;'Export Data'!BB82,"")&amp; 'Export Data'!BK82</f>
        <v/>
      </c>
      <c r="F82">
        <f>IF(J82="179 Adult","Goat",VLOOKUP(A82,Contacts!$A$1:$F$103,3))</f>
        <v>0</v>
      </c>
      <c r="G82" s="26" t="str">
        <f t="shared" si="3"/>
        <v>YYSam</v>
      </c>
      <c r="H82" t="str">
        <f>'Export Data'!AA82</f>
        <v>amandasteele81@gmail.com</v>
      </c>
      <c r="I82">
        <f>'Export Data'!Z82</f>
        <v>2485081886</v>
      </c>
      <c r="J82" s="80" t="str">
        <f>'Export Data'!Y82</f>
        <v>179 Youth</v>
      </c>
      <c r="K82">
        <v>43832.663194444445</v>
      </c>
    </row>
    <row r="83" spans="1:11" x14ac:dyDescent="0.25">
      <c r="A83" s="1" t="str">
        <f>'Export Data'!X83&amp;", "&amp;'Export Data'!W83</f>
        <v>Kenna, Tyler</v>
      </c>
      <c r="B83" t="str">
        <f>LEFT('Export Data'!AS83,3)</f>
        <v>Sun</v>
      </c>
      <c r="C83" t="str">
        <f>IF('Export Data'!AV83="I will drive my scout, and I can drive other scouts TO camp.","DRIVE "&amp;'Export Data'!AW83,IF('Export Data'!AV83="I have arranged a ride for my scout TO camp..","Has Ride ("&amp;'Export Data'!AY83&amp;")",IF('Export Data'!AV83="I can drive ONLY my scout TO camp.","Has Ride (Family)",IF('Export Data'!AV83="Please find a ride for my scout TO camp.","Needs Ride",IF('Export Data'!AV83="My scout will drive themselves TO camp.","DRIVE (Self)","No Info")))))</f>
        <v>Has Ride (Family)</v>
      </c>
      <c r="D83" s="141" t="str">
        <f>IF('Export Data'!AZ83="I will drive my scout, and I can drive other scouts HOME.","DRIVE "&amp;'Export Data'!BA83,IF('Export Data'!AX83="I have arranged a ride for my scout HOME.","Has Ride ("&amp;'Export Data'!BC83&amp;")",IF('Export Data'!AZ83="I can drive ONLY my scout HOME.","Has Ride (Family)",IF('Export Data'!AZ83="Please find a ride for my scout HOME.","Needs Ride",IF('Export Data'!AZ83="My scout will drive themselves HOME.","DRIVE (Self)","No Info")))))</f>
        <v>Has Ride (Family)</v>
      </c>
      <c r="E83" s="142" t="str">
        <f>IF(NOT(ISBLANK('Export Data'!AX83)),"Drive to Camp: "&amp;'Export Data'!AX83&amp;CHAR(10),"")&amp;IF(NOT(ISBLANK('Export Data'!BB83)),"Drive Home: "&amp;'Export Data'!BB83,"")&amp; 'Export Data'!BK83</f>
        <v/>
      </c>
      <c r="F83" t="str">
        <f>IF(J83="179 Adult","Goat",VLOOKUP(A83,Contacts!$A$1:$F$103,3))</f>
        <v>Unassigned</v>
      </c>
      <c r="G83" s="26" t="str">
        <f t="shared" si="3"/>
        <v>YYKen</v>
      </c>
      <c r="H83" t="str">
        <f>'Export Data'!AA83</f>
        <v>Cbarry05@gmail.com</v>
      </c>
      <c r="I83">
        <f>'Export Data'!Z83</f>
        <v>2485357476</v>
      </c>
      <c r="J83" s="80" t="str">
        <f>'Export Data'!Y83</f>
        <v>179 Youth</v>
      </c>
      <c r="K83">
        <v>43832.663194444445</v>
      </c>
    </row>
    <row r="84" spans="1:11" ht="26.4" x14ac:dyDescent="0.25">
      <c r="A84" s="1" t="str">
        <f>'Export Data'!X84&amp;", "&amp;'Export Data'!W84</f>
        <v>Sekimura, Kanta</v>
      </c>
      <c r="B84" t="str">
        <f>LEFT('Export Data'!AS84,3)</f>
        <v>Sun</v>
      </c>
      <c r="C84" t="str">
        <f>IF('Export Data'!AV84="I will drive my scout, and I can drive other scouts TO camp.","DRIVE "&amp;'Export Data'!AW84,IF('Export Data'!AV84="I have arranged a ride for my scout TO camp..","Has Ride ("&amp;'Export Data'!AY84&amp;")",IF('Export Data'!AV84="I can drive ONLY my scout TO camp.","Has Ride (Family)",IF('Export Data'!AV84="Please find a ride for my scout TO camp.","Needs Ride",IF('Export Data'!AV84="My scout will drive themselves TO camp.","DRIVE (Self)","No Info")))))</f>
        <v>No Info</v>
      </c>
      <c r="D84" s="141" t="str">
        <f>IF('Export Data'!AZ84="I will drive my scout, and I can drive other scouts HOME.","DRIVE "&amp;'Export Data'!BA84,IF('Export Data'!AX84="I have arranged a ride for my scout HOME.","Has Ride ("&amp;'Export Data'!BC84&amp;")",IF('Export Data'!AZ84="I can drive ONLY my scout HOME.","Has Ride (Family)",IF('Export Data'!AZ84="Please find a ride for my scout HOME.","Needs Ride",IF('Export Data'!AZ84="My scout will drive themselves HOME.","DRIVE (Self)","No Info")))))</f>
        <v>Has Ride (Family)</v>
      </c>
      <c r="E84" s="142" t="str">
        <f>IF(NOT(ISBLANK('Export Data'!AX84)),"Drive to Camp: "&amp;'Export Data'!AX84&amp;CHAR(10),"")&amp;IF(NOT(ISBLANK('Export Data'!BB84)),"Drive Home: "&amp;'Export Data'!BB84,"")&amp; 'Export Data'!BK84</f>
        <v>Kanta will joint camp on Monday 7/3 morning together with Kouta Horiguchi.</v>
      </c>
      <c r="F84">
        <f>IF(J84="179 Adult","Goat",VLOOKUP(A84,Contacts!$A$1:$F$103,3))</f>
        <v>0</v>
      </c>
      <c r="G84" s="26" t="str">
        <f t="shared" si="3"/>
        <v>YYSek</v>
      </c>
      <c r="H84" t="str">
        <f>'Export Data'!AA84</f>
        <v>y.sekimura@gmail.com</v>
      </c>
      <c r="I84">
        <f>'Export Data'!Z84</f>
        <v>2483034056</v>
      </c>
      <c r="J84" s="80" t="str">
        <f>'Export Data'!Y84</f>
        <v>179 Youth</v>
      </c>
      <c r="K84">
        <v>43832.663194444445</v>
      </c>
    </row>
    <row r="85" spans="1:11" x14ac:dyDescent="0.25">
      <c r="A85" s="1" t="str">
        <f>'Export Data'!X85&amp;", "&amp;'Export Data'!W85</f>
        <v>King, Austin</v>
      </c>
      <c r="B85" t="str">
        <f>LEFT('Export Data'!AS85,3)</f>
        <v>Sun</v>
      </c>
      <c r="C85" t="str">
        <f>IF('Export Data'!AV85="I will drive my scout, and I can drive other scouts TO camp.","DRIVE "&amp;'Export Data'!AW85,IF('Export Data'!AV85="I have arranged a ride for my scout TO camp..","Has Ride ("&amp;'Export Data'!AY85&amp;")",IF('Export Data'!AV85="I can drive ONLY my scout TO camp.","Has Ride (Family)",IF('Export Data'!AV85="Please find a ride for my scout TO camp.","Needs Ride",IF('Export Data'!AV85="My scout will drive themselves TO camp.","DRIVE (Self)","No Info")))))</f>
        <v>DRIVE 2</v>
      </c>
      <c r="D85" s="141" t="str">
        <f>IF('Export Data'!AZ85="I will drive my scout, and I can drive other scouts HOME.","DRIVE "&amp;'Export Data'!BA85,IF('Export Data'!AX85="I have arranged a ride for my scout HOME.","Has Ride ("&amp;'Export Data'!BC85&amp;")",IF('Export Data'!AZ85="I can drive ONLY my scout HOME.","Has Ride (Family)",IF('Export Data'!AZ85="Please find a ride for my scout HOME.","Needs Ride",IF('Export Data'!AZ85="My scout will drive themselves HOME.","DRIVE (Self)","No Info")))))</f>
        <v>DRIVE 2</v>
      </c>
      <c r="E85" s="142" t="str">
        <f>IF(NOT(ISBLANK('Export Data'!AX85)),"Drive to Camp: "&amp;'Export Data'!AX85&amp;CHAR(10),"")&amp;IF(NOT(ISBLANK('Export Data'!BB85)),"Drive Home: "&amp;'Export Data'!BB85,"")&amp; 'Export Data'!BK85</f>
        <v/>
      </c>
      <c r="F85" t="str">
        <f>IF(J85="179 Adult","Goat",VLOOKUP(A85,Contacts!$A$1:$F$103,3))</f>
        <v>Unassigned</v>
      </c>
      <c r="G85" s="26" t="str">
        <f t="shared" si="3"/>
        <v>YYKin</v>
      </c>
      <c r="H85" t="str">
        <f>'Export Data'!AA85</f>
        <v>tclaudia401@yahoo.com</v>
      </c>
      <c r="I85" t="str">
        <f>'Export Data'!Z85</f>
        <v>248 615 4941</v>
      </c>
      <c r="J85" s="80" t="str">
        <f>'Export Data'!Y85</f>
        <v>179 Youth</v>
      </c>
      <c r="K85">
        <v>43832.663194444445</v>
      </c>
    </row>
    <row r="86" spans="1:11" x14ac:dyDescent="0.25">
      <c r="A86" s="26" t="str">
        <f>'Export Data'!X86&amp;", "&amp;'Export Data'!W86</f>
        <v xml:space="preserve">, </v>
      </c>
      <c r="B86" t="str">
        <f>LEFT('Export Data'!AS86,3)</f>
        <v/>
      </c>
      <c r="C86" t="str">
        <f>IF('Export Data'!AV86="I will drive my scout, and I can drive other scouts TO camp.","DRIVE "&amp;'Export Data'!AW86,IF('Export Data'!AV86="I have arranged a ride for my scout TO camp..","Has Ride ("&amp;'Export Data'!AY86&amp;")",IF('Export Data'!AV86="I can drive ONLY my scout TO camp.","Has Ride (Family)",IF('Export Data'!AV86="Please find a ride for my scout TO camp.","Needs Ride",IF('Export Data'!AV86="My scout will drive themselves TO camp.","DRIVE (Self)","No Info")))))</f>
        <v>No Info</v>
      </c>
      <c r="D86" s="141" t="str">
        <f>IF('Export Data'!AZ86="I will drive my scout, and I can drive other scouts HOME.","DRIVE "&amp;'Export Data'!BA86,IF('Export Data'!AX86="I have arranged a ride for my scout HOME.","Has Ride ("&amp;'Export Data'!BC86&amp;")",IF('Export Data'!AZ86="I can drive ONLY my scout HOME.","Has Ride (Family)",IF('Export Data'!AZ86="Please find a ride for my scout HOME.","Needs Ride",IF('Export Data'!AZ86="My scout will drive themselves HOME.","DRIVE (Self)","No Info")))))</f>
        <v>No Info</v>
      </c>
      <c r="E86" s="142" t="str">
        <f>IF(NOT(ISBLANK('Export Data'!AX86)),"Drive to Camp: "&amp;'Export Data'!AX86&amp;CHAR(10),"")&amp;IF(NOT(ISBLANK('Export Data'!BB86)),"Drive Home: "&amp;'Export Data'!BB86,"")&amp; 'Export Data'!BK86</f>
        <v/>
      </c>
      <c r="F86" t="e">
        <f>IF(J86="179 Adult","Goat",VLOOKUP(A86,Contacts!$A$1:$F$103,3))</f>
        <v>#N/A</v>
      </c>
      <c r="G86" s="26" t="str">
        <f t="shared" si="3"/>
        <v xml:space="preserve">YY, </v>
      </c>
      <c r="H86">
        <f>'Export Data'!AA86</f>
        <v>0</v>
      </c>
      <c r="I86">
        <f>'Export Data'!Z86</f>
        <v>0</v>
      </c>
      <c r="J86" s="80">
        <f>'Export Data'!Y86</f>
        <v>0</v>
      </c>
      <c r="K86">
        <v>43832.663194444445</v>
      </c>
    </row>
    <row r="87" spans="1:11" x14ac:dyDescent="0.25">
      <c r="A87" s="26" t="str">
        <f>'Export Data'!X87&amp;", "&amp;'Export Data'!W87</f>
        <v xml:space="preserve">, </v>
      </c>
      <c r="B87" t="str">
        <f>LEFT('Export Data'!AS87,3)</f>
        <v/>
      </c>
      <c r="C87" t="str">
        <f>IF('Export Data'!AV87="I will drive my scout, and I can drive other scouts TO camp.","DRIVE "&amp;'Export Data'!AW87,IF('Export Data'!AV87="I have arranged a ride for my scout TO camp..","Has Ride ("&amp;'Export Data'!AY87&amp;")",IF('Export Data'!AV87="I can drive ONLY my scout TO camp.","Has Ride (Family)",IF('Export Data'!AV87="Please find a ride for my scout TO camp.","Needs Ride",IF('Export Data'!AV87="My scout will drive themselves TO camp.","DRIVE (Self)","No Info")))))</f>
        <v>No Info</v>
      </c>
      <c r="D87" s="141" t="str">
        <f>IF('Export Data'!AZ87="I will drive my scout, and I can drive other scouts HOME.","DRIVE "&amp;'Export Data'!BA87,IF('Export Data'!AX87="I have arranged a ride for my scout HOME.","Has Ride ("&amp;'Export Data'!BC87&amp;")",IF('Export Data'!AZ87="I can drive ONLY my scout HOME.","Has Ride (Family)",IF('Export Data'!AZ87="Please find a ride for my scout HOME.","Needs Ride",IF('Export Data'!AZ87="My scout will drive themselves HOME.","DRIVE (Self)","No Info")))))</f>
        <v>No Info</v>
      </c>
      <c r="E87" s="142" t="str">
        <f>IF(NOT(ISBLANK('Export Data'!AX87)),"Drive to Camp: "&amp;'Export Data'!AX87&amp;CHAR(10),"")&amp;IF(NOT(ISBLANK('Export Data'!BB87)),"Drive Home: "&amp;'Export Data'!BB87,"")&amp; 'Export Data'!BK87</f>
        <v/>
      </c>
      <c r="F87" t="e">
        <f>IF(J87="179 Adult","Goat",VLOOKUP(A87,Contacts!$A$1:$F$103,3))</f>
        <v>#N/A</v>
      </c>
      <c r="G87" s="26" t="str">
        <f t="shared" si="3"/>
        <v xml:space="preserve">YY, </v>
      </c>
      <c r="H87">
        <f>'Export Data'!AA87</f>
        <v>0</v>
      </c>
      <c r="I87">
        <f>'Export Data'!Z87</f>
        <v>0</v>
      </c>
      <c r="J87" s="80">
        <f>'Export Data'!Y87</f>
        <v>0</v>
      </c>
      <c r="K87">
        <v>43832.663194444445</v>
      </c>
    </row>
    <row r="88" spans="1:11" x14ac:dyDescent="0.25">
      <c r="A88" s="26" t="str">
        <f>'Export Data'!X88&amp;", "&amp;'Export Data'!W88</f>
        <v xml:space="preserve">, </v>
      </c>
      <c r="B88" t="str">
        <f>LEFT('Export Data'!AS88,3)</f>
        <v/>
      </c>
      <c r="C88" t="str">
        <f>IF('Export Data'!AV88="I will drive my scout, and I can drive other scouts TO camp.","DRIVE "&amp;'Export Data'!AW88,IF('Export Data'!AV88="I have arranged a ride for my scout TO camp..","Has Ride ("&amp;'Export Data'!AY88&amp;")",IF('Export Data'!AV88="I can drive ONLY my scout TO camp.","Has Ride (Family)",IF('Export Data'!AV88="Please find a ride for my scout TO camp.","Needs Ride",IF('Export Data'!AV88="My scout will drive themselves TO camp.","DRIVE (Self)","No Info")))))</f>
        <v>No Info</v>
      </c>
      <c r="D88" s="141" t="str">
        <f>IF('Export Data'!AZ88="I will drive my scout, and I can drive other scouts HOME.","DRIVE "&amp;'Export Data'!BA88,IF('Export Data'!AX88="I have arranged a ride for my scout HOME.","Has Ride ("&amp;'Export Data'!BC88&amp;")",IF('Export Data'!AZ88="I can drive ONLY my scout HOME.","Has Ride (Family)",IF('Export Data'!AZ88="Please find a ride for my scout HOME.","Needs Ride",IF('Export Data'!AZ88="My scout will drive themselves HOME.","DRIVE (Self)","No Info")))))</f>
        <v>No Info</v>
      </c>
      <c r="E88" s="142" t="str">
        <f>IF(NOT(ISBLANK('Export Data'!AX88)),"Drive to Camp: "&amp;'Export Data'!AX88&amp;CHAR(10),"")&amp;IF(NOT(ISBLANK('Export Data'!BB88)),"Drive Home: "&amp;'Export Data'!BB88,"")&amp; 'Export Data'!BK88</f>
        <v/>
      </c>
      <c r="F88" t="e">
        <f>IF(J88="179 Adult","Goat",VLOOKUP(A88,Contacts!$A$1:$F$103,3))</f>
        <v>#N/A</v>
      </c>
      <c r="G88" s="26" t="str">
        <f t="shared" si="3"/>
        <v xml:space="preserve">YY, </v>
      </c>
      <c r="H88">
        <f>'Export Data'!AA88</f>
        <v>0</v>
      </c>
      <c r="I88">
        <f>'Export Data'!Z88</f>
        <v>0</v>
      </c>
      <c r="J88" s="80">
        <f>'Export Data'!Y88</f>
        <v>0</v>
      </c>
      <c r="K88">
        <v>43832.663194444445</v>
      </c>
    </row>
    <row r="89" spans="1:11" x14ac:dyDescent="0.25">
      <c r="D89" s="141"/>
    </row>
    <row r="90" spans="1:11" x14ac:dyDescent="0.25">
      <c r="D90" s="141"/>
    </row>
    <row r="91" spans="1:11" x14ac:dyDescent="0.25">
      <c r="D91" s="141"/>
    </row>
    <row r="92" spans="1:11" x14ac:dyDescent="0.25">
      <c r="D92" s="141"/>
    </row>
    <row r="93" spans="1:11" x14ac:dyDescent="0.25">
      <c r="D93" s="141"/>
    </row>
    <row r="94" spans="1:11" x14ac:dyDescent="0.25">
      <c r="D94" s="141"/>
    </row>
    <row r="95" spans="1:11" x14ac:dyDescent="0.25">
      <c r="D95" s="141"/>
    </row>
    <row r="96" spans="1:11" x14ac:dyDescent="0.25">
      <c r="D96" s="141"/>
    </row>
    <row r="97" spans="4:4" x14ac:dyDescent="0.25">
      <c r="D97" s="141"/>
    </row>
    <row r="98" spans="4:4" x14ac:dyDescent="0.25">
      <c r="D98" s="141"/>
    </row>
    <row r="99" spans="4:4" x14ac:dyDescent="0.25">
      <c r="D99" s="141"/>
    </row>
    <row r="100" spans="4:4" x14ac:dyDescent="0.25">
      <c r="D100" s="141"/>
    </row>
    <row r="101" spans="4:4" x14ac:dyDescent="0.25">
      <c r="D101" s="141"/>
    </row>
    <row r="102" spans="4:4" x14ac:dyDescent="0.25">
      <c r="D102" s="141"/>
    </row>
    <row r="103" spans="4:4" x14ac:dyDescent="0.25">
      <c r="D103" s="141"/>
    </row>
    <row r="104" spans="4:4" x14ac:dyDescent="0.25">
      <c r="D104" s="141"/>
    </row>
    <row r="105" spans="4:4" x14ac:dyDescent="0.25">
      <c r="D105" s="141"/>
    </row>
    <row r="106" spans="4:4" x14ac:dyDescent="0.25">
      <c r="D106" s="141"/>
    </row>
    <row r="107" spans="4:4" x14ac:dyDescent="0.25">
      <c r="D107" s="141"/>
    </row>
    <row r="108" spans="4:4" x14ac:dyDescent="0.25">
      <c r="D108" s="141"/>
    </row>
    <row r="109" spans="4:4" x14ac:dyDescent="0.25">
      <c r="D109" s="141"/>
    </row>
    <row r="110" spans="4:4" x14ac:dyDescent="0.25">
      <c r="D110" s="141"/>
    </row>
    <row r="111" spans="4:4" x14ac:dyDescent="0.25">
      <c r="D111" s="141"/>
    </row>
    <row r="112" spans="4:4" x14ac:dyDescent="0.25">
      <c r="D112" s="141"/>
    </row>
    <row r="113" spans="4:6" x14ac:dyDescent="0.25">
      <c r="D113" s="141"/>
    </row>
    <row r="114" spans="4:6" x14ac:dyDescent="0.25">
      <c r="D114" s="141"/>
    </row>
    <row r="115" spans="4:6" x14ac:dyDescent="0.25">
      <c r="D115" s="141"/>
    </row>
    <row r="116" spans="4:6" x14ac:dyDescent="0.25">
      <c r="D116" s="141"/>
    </row>
    <row r="117" spans="4:6" x14ac:dyDescent="0.25">
      <c r="D117" s="141"/>
    </row>
    <row r="118" spans="4:6" x14ac:dyDescent="0.25">
      <c r="D118" s="141"/>
    </row>
    <row r="119" spans="4:6" x14ac:dyDescent="0.25">
      <c r="D119" s="141"/>
    </row>
    <row r="120" spans="4:6" x14ac:dyDescent="0.25">
      <c r="D120" s="141"/>
    </row>
    <row r="121" spans="4:6" x14ac:dyDescent="0.25">
      <c r="D121" s="141"/>
    </row>
    <row r="122" spans="4:6" x14ac:dyDescent="0.25">
      <c r="D122" s="141"/>
    </row>
    <row r="123" spans="4:6" x14ac:dyDescent="0.25">
      <c r="D123" s="141"/>
    </row>
    <row r="124" spans="4:6" x14ac:dyDescent="0.25">
      <c r="D124" s="141"/>
    </row>
    <row r="125" spans="4:6" x14ac:dyDescent="0.25">
      <c r="D125" s="141"/>
      <c r="F125" s="1"/>
    </row>
    <row r="126" spans="4:6" x14ac:dyDescent="0.25">
      <c r="D126" s="141"/>
      <c r="F126" s="1"/>
    </row>
    <row r="127" spans="4:6" x14ac:dyDescent="0.25">
      <c r="D127" s="141"/>
      <c r="F127" s="1"/>
    </row>
    <row r="128" spans="4:6" x14ac:dyDescent="0.25">
      <c r="D128" s="141"/>
      <c r="F128" s="1"/>
    </row>
    <row r="129" spans="4:6" x14ac:dyDescent="0.25">
      <c r="D129" s="141"/>
      <c r="F129" s="1"/>
    </row>
    <row r="130" spans="4:6" x14ac:dyDescent="0.25">
      <c r="D130" s="141"/>
      <c r="F130" s="1"/>
    </row>
    <row r="131" spans="4:6" x14ac:dyDescent="0.25">
      <c r="D131" s="141"/>
      <c r="F131" s="1"/>
    </row>
    <row r="132" spans="4:6" x14ac:dyDescent="0.25">
      <c r="D132" s="141"/>
      <c r="F132" s="1"/>
    </row>
    <row r="133" spans="4:6" x14ac:dyDescent="0.25">
      <c r="D133" s="141"/>
      <c r="F133" s="1"/>
    </row>
    <row r="134" spans="4:6" x14ac:dyDescent="0.25">
      <c r="D134" s="141"/>
      <c r="F134" s="1"/>
    </row>
    <row r="135" spans="4:6" x14ac:dyDescent="0.25">
      <c r="D135" s="141"/>
      <c r="F135" s="1"/>
    </row>
    <row r="136" spans="4:6" x14ac:dyDescent="0.25">
      <c r="D136" s="141"/>
      <c r="F136" s="1"/>
    </row>
    <row r="137" spans="4:6" x14ac:dyDescent="0.25">
      <c r="D137" s="141"/>
      <c r="F137" s="1"/>
    </row>
    <row r="138" spans="4:6" x14ac:dyDescent="0.25">
      <c r="D138" s="141"/>
      <c r="F138" s="1"/>
    </row>
    <row r="139" spans="4:6" x14ac:dyDescent="0.25">
      <c r="D139" s="141"/>
      <c r="F139" s="1"/>
    </row>
    <row r="140" spans="4:6" x14ac:dyDescent="0.25">
      <c r="D140" s="141"/>
      <c r="F140" s="1"/>
    </row>
    <row r="141" spans="4:6" x14ac:dyDescent="0.25">
      <c r="D141" s="141"/>
      <c r="F141" s="1"/>
    </row>
    <row r="142" spans="4:6" x14ac:dyDescent="0.25">
      <c r="D142" s="141"/>
      <c r="F142" s="1"/>
    </row>
    <row r="143" spans="4:6" x14ac:dyDescent="0.25">
      <c r="D143" s="141"/>
      <c r="F143" s="1"/>
    </row>
    <row r="144" spans="4:6" x14ac:dyDescent="0.25">
      <c r="D144" s="141"/>
      <c r="F144" s="1"/>
    </row>
    <row r="145" spans="4:6" x14ac:dyDescent="0.25">
      <c r="D145" s="141"/>
      <c r="F145" s="1"/>
    </row>
    <row r="146" spans="4:6" x14ac:dyDescent="0.25">
      <c r="D146" s="141"/>
      <c r="F146" s="1"/>
    </row>
    <row r="147" spans="4:6" x14ac:dyDescent="0.25">
      <c r="D147" s="141"/>
      <c r="F147" s="1"/>
    </row>
    <row r="148" spans="4:6" x14ac:dyDescent="0.25">
      <c r="D148" s="141"/>
      <c r="F148" s="1"/>
    </row>
    <row r="149" spans="4:6" x14ac:dyDescent="0.25">
      <c r="D149" s="141"/>
      <c r="F149" s="1"/>
    </row>
    <row r="150" spans="4:6" x14ac:dyDescent="0.25">
      <c r="D150" s="141"/>
      <c r="F150" s="1"/>
    </row>
    <row r="151" spans="4:6" x14ac:dyDescent="0.25">
      <c r="D151" s="141"/>
      <c r="F151" s="1"/>
    </row>
    <row r="152" spans="4:6" x14ac:dyDescent="0.25">
      <c r="D152" s="141"/>
      <c r="F152" s="1"/>
    </row>
    <row r="153" spans="4:6" x14ac:dyDescent="0.25">
      <c r="D153" s="141"/>
      <c r="F153" s="1"/>
    </row>
    <row r="154" spans="4:6" x14ac:dyDescent="0.25">
      <c r="D154" s="141"/>
      <c r="F154" s="1"/>
    </row>
    <row r="155" spans="4:6" x14ac:dyDescent="0.25">
      <c r="D155" s="141"/>
      <c r="F155" s="1"/>
    </row>
    <row r="156" spans="4:6" x14ac:dyDescent="0.25">
      <c r="D156" s="141"/>
      <c r="F156" s="1"/>
    </row>
    <row r="157" spans="4:6" x14ac:dyDescent="0.25">
      <c r="D157" s="141"/>
      <c r="F157" s="1"/>
    </row>
    <row r="158" spans="4:6" x14ac:dyDescent="0.25">
      <c r="D158" s="141"/>
      <c r="F158" s="1"/>
    </row>
    <row r="159" spans="4:6" x14ac:dyDescent="0.25">
      <c r="D159" s="141"/>
      <c r="F159" s="1"/>
    </row>
    <row r="160" spans="4:6" x14ac:dyDescent="0.25">
      <c r="D160" s="141"/>
      <c r="F160" s="1"/>
    </row>
    <row r="161" spans="4:6" x14ac:dyDescent="0.25">
      <c r="D161" s="141"/>
      <c r="F161" s="1"/>
    </row>
    <row r="162" spans="4:6" x14ac:dyDescent="0.25">
      <c r="D162" s="141"/>
      <c r="F162" s="1"/>
    </row>
    <row r="163" spans="4:6" x14ac:dyDescent="0.25">
      <c r="D163" s="141"/>
      <c r="F163" s="1"/>
    </row>
    <row r="164" spans="4:6" x14ac:dyDescent="0.25">
      <c r="D164" s="141"/>
      <c r="F164" s="1"/>
    </row>
    <row r="165" spans="4:6" x14ac:dyDescent="0.25">
      <c r="D165" s="141"/>
      <c r="F165" s="1"/>
    </row>
    <row r="166" spans="4:6" x14ac:dyDescent="0.25">
      <c r="D166" s="141"/>
      <c r="F166" s="1"/>
    </row>
    <row r="167" spans="4:6" x14ac:dyDescent="0.25">
      <c r="D167" s="141"/>
      <c r="F167" s="1"/>
    </row>
    <row r="168" spans="4:6" x14ac:dyDescent="0.25">
      <c r="D168" s="141"/>
      <c r="F168" s="1"/>
    </row>
    <row r="169" spans="4:6" x14ac:dyDescent="0.25">
      <c r="D169" s="141"/>
      <c r="F169" s="1"/>
    </row>
    <row r="170" spans="4:6" x14ac:dyDescent="0.25">
      <c r="D170" s="141"/>
      <c r="F170" s="1"/>
    </row>
    <row r="171" spans="4:6" x14ac:dyDescent="0.25">
      <c r="D171" s="141"/>
      <c r="F171" s="1"/>
    </row>
    <row r="172" spans="4:6" x14ac:dyDescent="0.25">
      <c r="D172" s="141"/>
      <c r="F172" s="1"/>
    </row>
    <row r="173" spans="4:6" x14ac:dyDescent="0.25">
      <c r="D173" s="141"/>
      <c r="F173" s="1"/>
    </row>
    <row r="174" spans="4:6" x14ac:dyDescent="0.25">
      <c r="D174" s="141"/>
      <c r="F174" s="1"/>
    </row>
    <row r="175" spans="4:6" x14ac:dyDescent="0.25">
      <c r="D175" s="141"/>
      <c r="F175" s="1"/>
    </row>
    <row r="176" spans="4:6" x14ac:dyDescent="0.25">
      <c r="D176" s="141"/>
      <c r="F176" s="1"/>
    </row>
    <row r="177" spans="4:6" x14ac:dyDescent="0.25">
      <c r="D177" s="141"/>
      <c r="F177" s="1"/>
    </row>
    <row r="178" spans="4:6" x14ac:dyDescent="0.25">
      <c r="D178" s="141"/>
      <c r="F178" s="1"/>
    </row>
    <row r="179" spans="4:6" x14ac:dyDescent="0.25">
      <c r="D179" s="141"/>
      <c r="F179" s="1"/>
    </row>
    <row r="180" spans="4:6" x14ac:dyDescent="0.25">
      <c r="D180" s="141"/>
      <c r="F180" s="1"/>
    </row>
    <row r="181" spans="4:6" x14ac:dyDescent="0.25">
      <c r="D181" s="141"/>
      <c r="F181" s="1"/>
    </row>
    <row r="182" spans="4:6" x14ac:dyDescent="0.25">
      <c r="D182" s="141"/>
      <c r="F182" s="1"/>
    </row>
    <row r="183" spans="4:6" x14ac:dyDescent="0.25">
      <c r="D183" s="141"/>
      <c r="F183" s="1"/>
    </row>
    <row r="184" spans="4:6" x14ac:dyDescent="0.25">
      <c r="D184" s="141"/>
      <c r="F184" s="1"/>
    </row>
    <row r="185" spans="4:6" x14ac:dyDescent="0.25">
      <c r="D185" s="141"/>
      <c r="F185" s="1"/>
    </row>
    <row r="186" spans="4:6" x14ac:dyDescent="0.25">
      <c r="D186" s="141"/>
      <c r="F186" s="1"/>
    </row>
    <row r="187" spans="4:6" x14ac:dyDescent="0.25">
      <c r="D187" s="141"/>
      <c r="F187" s="1"/>
    </row>
    <row r="188" spans="4:6" x14ac:dyDescent="0.25">
      <c r="D188" s="141"/>
      <c r="F188" s="1"/>
    </row>
    <row r="189" spans="4:6" x14ac:dyDescent="0.25">
      <c r="D189" s="141"/>
      <c r="F189" s="1"/>
    </row>
    <row r="190" spans="4:6" x14ac:dyDescent="0.25">
      <c r="D190" s="141"/>
      <c r="F190" s="1"/>
    </row>
    <row r="191" spans="4:6" x14ac:dyDescent="0.25">
      <c r="D191" s="141"/>
      <c r="F191" s="1"/>
    </row>
    <row r="192" spans="4:6" x14ac:dyDescent="0.25">
      <c r="D192" s="141"/>
      <c r="F192" s="1"/>
    </row>
    <row r="193" spans="4:6" x14ac:dyDescent="0.25">
      <c r="D193" s="141"/>
      <c r="F193" s="1"/>
    </row>
    <row r="194" spans="4:6" x14ac:dyDescent="0.25">
      <c r="D194" s="141"/>
      <c r="F194" s="1"/>
    </row>
    <row r="195" spans="4:6" x14ac:dyDescent="0.25">
      <c r="D195" s="141"/>
      <c r="F195" s="1"/>
    </row>
    <row r="196" spans="4:6" x14ac:dyDescent="0.25">
      <c r="D196" s="141"/>
      <c r="F196" s="1"/>
    </row>
    <row r="197" spans="4:6" x14ac:dyDescent="0.25">
      <c r="D197" s="141"/>
      <c r="F197" s="1"/>
    </row>
    <row r="198" spans="4:6" x14ac:dyDescent="0.25">
      <c r="D198" s="141"/>
      <c r="F198" s="1"/>
    </row>
    <row r="199" spans="4:6" x14ac:dyDescent="0.25">
      <c r="D199" s="141"/>
      <c r="F199" s="1"/>
    </row>
    <row r="200" spans="4:6" x14ac:dyDescent="0.25">
      <c r="D200" s="141"/>
      <c r="F200" s="1"/>
    </row>
    <row r="201" spans="4:6" x14ac:dyDescent="0.25">
      <c r="D201" s="141"/>
      <c r="F201" s="1"/>
    </row>
    <row r="202" spans="4:6" x14ac:dyDescent="0.25">
      <c r="D202" s="141"/>
      <c r="F202" s="1"/>
    </row>
    <row r="203" spans="4:6" x14ac:dyDescent="0.25">
      <c r="D203" s="141"/>
      <c r="F203" s="1"/>
    </row>
    <row r="204" spans="4:6" x14ac:dyDescent="0.25">
      <c r="D204" s="141"/>
      <c r="F204" s="1"/>
    </row>
    <row r="205" spans="4:6" x14ac:dyDescent="0.25">
      <c r="D205" s="141"/>
      <c r="F205" s="1"/>
    </row>
    <row r="206" spans="4:6" x14ac:dyDescent="0.25">
      <c r="D206" s="141"/>
      <c r="F206" s="1"/>
    </row>
    <row r="207" spans="4:6" x14ac:dyDescent="0.25">
      <c r="D207" s="141"/>
      <c r="F207" s="1"/>
    </row>
    <row r="208" spans="4:6" x14ac:dyDescent="0.25">
      <c r="D208" s="141"/>
      <c r="F208" s="1"/>
    </row>
    <row r="209" spans="4:6" x14ac:dyDescent="0.25">
      <c r="D209" s="141"/>
      <c r="F209" s="1"/>
    </row>
    <row r="210" spans="4:6" x14ac:dyDescent="0.25">
      <c r="D210" s="141"/>
      <c r="F210" s="1"/>
    </row>
    <row r="211" spans="4:6" x14ac:dyDescent="0.25">
      <c r="D211" s="141"/>
      <c r="F211" s="1"/>
    </row>
    <row r="212" spans="4:6" x14ac:dyDescent="0.25">
      <c r="D212" s="141"/>
      <c r="F212" s="1"/>
    </row>
    <row r="213" spans="4:6" x14ac:dyDescent="0.25">
      <c r="D213" s="141"/>
      <c r="F213" s="1"/>
    </row>
    <row r="214" spans="4:6" x14ac:dyDescent="0.25">
      <c r="D214" s="141"/>
      <c r="F214" s="1"/>
    </row>
    <row r="215" spans="4:6" x14ac:dyDescent="0.25">
      <c r="D215" s="141"/>
      <c r="F215" s="1"/>
    </row>
    <row r="216" spans="4:6" x14ac:dyDescent="0.25">
      <c r="D216" s="141"/>
      <c r="F216" s="1"/>
    </row>
    <row r="217" spans="4:6" x14ac:dyDescent="0.25">
      <c r="D217" s="141"/>
      <c r="F217" s="1"/>
    </row>
    <row r="218" spans="4:6" x14ac:dyDescent="0.25">
      <c r="D218" s="141"/>
      <c r="F218" s="1"/>
    </row>
    <row r="219" spans="4:6" x14ac:dyDescent="0.25">
      <c r="D219" s="141"/>
      <c r="F219" s="1"/>
    </row>
    <row r="220" spans="4:6" x14ac:dyDescent="0.25">
      <c r="D220" s="141"/>
      <c r="F220" s="1"/>
    </row>
    <row r="221" spans="4:6" x14ac:dyDescent="0.25">
      <c r="D221" s="141"/>
      <c r="F221" s="1"/>
    </row>
    <row r="222" spans="4:6" x14ac:dyDescent="0.25">
      <c r="D222" s="141"/>
      <c r="F222" s="1"/>
    </row>
    <row r="223" spans="4:6" x14ac:dyDescent="0.25">
      <c r="D223" s="141"/>
      <c r="F223" s="1"/>
    </row>
    <row r="224" spans="4:6" x14ac:dyDescent="0.25">
      <c r="D224" s="141"/>
      <c r="F224" s="1"/>
    </row>
    <row r="225" spans="4:6" x14ac:dyDescent="0.25">
      <c r="D225" s="141"/>
      <c r="F225" s="1"/>
    </row>
    <row r="226" spans="4:6" x14ac:dyDescent="0.25">
      <c r="D226" s="141"/>
      <c r="F226" s="1"/>
    </row>
    <row r="227" spans="4:6" x14ac:dyDescent="0.25">
      <c r="D227" s="141"/>
      <c r="F227" s="1"/>
    </row>
    <row r="228" spans="4:6" x14ac:dyDescent="0.25">
      <c r="D228" s="141"/>
      <c r="F228" s="1"/>
    </row>
    <row r="229" spans="4:6" x14ac:dyDescent="0.25">
      <c r="D229" s="141"/>
      <c r="F229" s="1"/>
    </row>
    <row r="230" spans="4:6" x14ac:dyDescent="0.25">
      <c r="D230" s="141"/>
      <c r="F230" s="1"/>
    </row>
    <row r="231" spans="4:6" x14ac:dyDescent="0.25">
      <c r="D231" s="141"/>
      <c r="F231" s="1"/>
    </row>
    <row r="232" spans="4:6" x14ac:dyDescent="0.25">
      <c r="D232" s="141"/>
      <c r="F232" s="1"/>
    </row>
    <row r="233" spans="4:6" x14ac:dyDescent="0.25">
      <c r="D233" s="141"/>
      <c r="F233" s="1"/>
    </row>
    <row r="234" spans="4:6" x14ac:dyDescent="0.25">
      <c r="D234" s="141"/>
      <c r="F234" s="1"/>
    </row>
    <row r="235" spans="4:6" x14ac:dyDescent="0.25">
      <c r="D235" s="141"/>
      <c r="F235" s="1"/>
    </row>
    <row r="236" spans="4:6" x14ac:dyDescent="0.25">
      <c r="D236" s="141"/>
      <c r="F236" s="1"/>
    </row>
    <row r="237" spans="4:6" x14ac:dyDescent="0.25">
      <c r="D237" s="141"/>
      <c r="F237" s="1"/>
    </row>
    <row r="238" spans="4:6" x14ac:dyDescent="0.25">
      <c r="D238" s="141"/>
      <c r="F238" s="1"/>
    </row>
    <row r="239" spans="4:6" x14ac:dyDescent="0.25">
      <c r="D239" s="141"/>
      <c r="F239" s="1"/>
    </row>
    <row r="240" spans="4:6" x14ac:dyDescent="0.25">
      <c r="D240" s="141"/>
      <c r="F240" s="1"/>
    </row>
    <row r="241" spans="4:6" x14ac:dyDescent="0.25">
      <c r="D241" s="141"/>
      <c r="F241" s="1"/>
    </row>
    <row r="242" spans="4:6" x14ac:dyDescent="0.25">
      <c r="D242" s="141"/>
      <c r="F242" s="1"/>
    </row>
    <row r="243" spans="4:6" x14ac:dyDescent="0.25">
      <c r="D243" s="141"/>
      <c r="F243" s="1"/>
    </row>
    <row r="244" spans="4:6" x14ac:dyDescent="0.25">
      <c r="D244" s="141"/>
      <c r="F244" s="1"/>
    </row>
    <row r="245" spans="4:6" x14ac:dyDescent="0.25">
      <c r="D245" s="141"/>
      <c r="F245" s="1"/>
    </row>
    <row r="246" spans="4:6" x14ac:dyDescent="0.25">
      <c r="D246" s="141"/>
      <c r="F246" s="1"/>
    </row>
    <row r="247" spans="4:6" x14ac:dyDescent="0.25">
      <c r="D247" s="141"/>
      <c r="F247" s="1"/>
    </row>
    <row r="248" spans="4:6" x14ac:dyDescent="0.25">
      <c r="D248" s="141"/>
      <c r="F248" s="1"/>
    </row>
    <row r="249" spans="4:6" x14ac:dyDescent="0.25">
      <c r="D249" s="141"/>
      <c r="F249" s="1"/>
    </row>
    <row r="250" spans="4:6" x14ac:dyDescent="0.25">
      <c r="D250" s="141"/>
      <c r="F250" s="1"/>
    </row>
    <row r="251" spans="4:6" x14ac:dyDescent="0.25">
      <c r="D251" s="141"/>
      <c r="F251" s="1"/>
    </row>
    <row r="252" spans="4:6" x14ac:dyDescent="0.25">
      <c r="D252" s="141"/>
      <c r="F252" s="1"/>
    </row>
    <row r="253" spans="4:6" x14ac:dyDescent="0.25">
      <c r="D253" s="141"/>
      <c r="F253" s="1"/>
    </row>
    <row r="254" spans="4:6" x14ac:dyDescent="0.25">
      <c r="D254" s="141"/>
      <c r="F254" s="1"/>
    </row>
    <row r="255" spans="4:6" x14ac:dyDescent="0.25">
      <c r="D255" s="141"/>
      <c r="F255" s="1"/>
    </row>
    <row r="256" spans="4:6" x14ac:dyDescent="0.25">
      <c r="D256" s="141"/>
      <c r="F256" s="1"/>
    </row>
    <row r="257" spans="4:6" x14ac:dyDescent="0.25">
      <c r="D257" s="141"/>
      <c r="F257" s="1"/>
    </row>
    <row r="258" spans="4:6" x14ac:dyDescent="0.25">
      <c r="D258" s="141"/>
      <c r="F258" s="1"/>
    </row>
    <row r="259" spans="4:6" x14ac:dyDescent="0.25">
      <c r="D259" s="141"/>
      <c r="F259" s="1"/>
    </row>
    <row r="260" spans="4:6" x14ac:dyDescent="0.25">
      <c r="D260" s="141"/>
      <c r="F260" s="1"/>
    </row>
    <row r="261" spans="4:6" x14ac:dyDescent="0.25">
      <c r="D261" s="141"/>
      <c r="F261" s="1"/>
    </row>
    <row r="262" spans="4:6" x14ac:dyDescent="0.25">
      <c r="D262" s="141"/>
      <c r="F262" s="1"/>
    </row>
    <row r="263" spans="4:6" x14ac:dyDescent="0.25">
      <c r="D263" s="141"/>
      <c r="F263" s="1"/>
    </row>
    <row r="264" spans="4:6" x14ac:dyDescent="0.25">
      <c r="D264" s="141"/>
      <c r="F264" s="1"/>
    </row>
    <row r="265" spans="4:6" x14ac:dyDescent="0.25">
      <c r="D265" s="141"/>
      <c r="F265" s="1"/>
    </row>
    <row r="266" spans="4:6" x14ac:dyDescent="0.25">
      <c r="D266" s="141"/>
      <c r="F266" s="1"/>
    </row>
    <row r="267" spans="4:6" x14ac:dyDescent="0.25">
      <c r="D267" s="141"/>
      <c r="F267" s="1"/>
    </row>
    <row r="268" spans="4:6" x14ac:dyDescent="0.25">
      <c r="D268" s="141"/>
      <c r="F268" s="1"/>
    </row>
    <row r="269" spans="4:6" x14ac:dyDescent="0.25">
      <c r="D269" s="141"/>
      <c r="F269" s="1"/>
    </row>
    <row r="270" spans="4:6" x14ac:dyDescent="0.25">
      <c r="D270" s="141"/>
      <c r="F270" s="1"/>
    </row>
    <row r="271" spans="4:6" x14ac:dyDescent="0.25">
      <c r="D271" s="141"/>
      <c r="F271" s="1"/>
    </row>
    <row r="272" spans="4:6" x14ac:dyDescent="0.25">
      <c r="D272" s="141"/>
      <c r="F272" s="1"/>
    </row>
    <row r="273" spans="4:6" x14ac:dyDescent="0.25">
      <c r="D273" s="141"/>
      <c r="F273" s="1"/>
    </row>
    <row r="274" spans="4:6" x14ac:dyDescent="0.25">
      <c r="D274" s="141"/>
      <c r="F274" s="1"/>
    </row>
    <row r="275" spans="4:6" x14ac:dyDescent="0.25">
      <c r="D275" s="141"/>
      <c r="F275" s="1"/>
    </row>
    <row r="276" spans="4:6" x14ac:dyDescent="0.25">
      <c r="D276" s="141"/>
      <c r="F276" s="1"/>
    </row>
    <row r="277" spans="4:6" x14ac:dyDescent="0.25">
      <c r="D277" s="141"/>
      <c r="F277" s="1"/>
    </row>
    <row r="278" spans="4:6" x14ac:dyDescent="0.25">
      <c r="D278" s="141"/>
      <c r="F278" s="1"/>
    </row>
    <row r="279" spans="4:6" x14ac:dyDescent="0.25">
      <c r="D279" s="141"/>
      <c r="F279" s="1"/>
    </row>
    <row r="280" spans="4:6" x14ac:dyDescent="0.25">
      <c r="D280" s="141"/>
      <c r="F280" s="1"/>
    </row>
    <row r="281" spans="4:6" x14ac:dyDescent="0.25">
      <c r="D281" s="141"/>
      <c r="F281" s="1"/>
    </row>
    <row r="282" spans="4:6" x14ac:dyDescent="0.25">
      <c r="D282" s="141"/>
      <c r="F282" s="1"/>
    </row>
    <row r="283" spans="4:6" x14ac:dyDescent="0.25">
      <c r="D283" s="141"/>
      <c r="F283" s="1"/>
    </row>
    <row r="284" spans="4:6" x14ac:dyDescent="0.25">
      <c r="D284" s="141"/>
      <c r="F284" s="1"/>
    </row>
    <row r="285" spans="4:6" x14ac:dyDescent="0.25">
      <c r="D285" s="141"/>
      <c r="F285" s="1"/>
    </row>
    <row r="286" spans="4:6" x14ac:dyDescent="0.25">
      <c r="D286" s="141"/>
      <c r="F286" s="1"/>
    </row>
    <row r="287" spans="4:6" x14ac:dyDescent="0.25">
      <c r="D287" s="141"/>
      <c r="F287" s="1"/>
    </row>
    <row r="288" spans="4:6" x14ac:dyDescent="0.25">
      <c r="D288" s="141"/>
      <c r="F288" s="1"/>
    </row>
    <row r="289" spans="4:6" x14ac:dyDescent="0.25">
      <c r="D289" s="141"/>
      <c r="F289" s="1"/>
    </row>
    <row r="290" spans="4:6" x14ac:dyDescent="0.25">
      <c r="D290" s="141"/>
      <c r="F290" s="1"/>
    </row>
    <row r="291" spans="4:6" x14ac:dyDescent="0.25">
      <c r="D291" s="141"/>
      <c r="F291" s="1"/>
    </row>
    <row r="292" spans="4:6" x14ac:dyDescent="0.25">
      <c r="D292" s="141"/>
      <c r="F292" s="1"/>
    </row>
    <row r="293" spans="4:6" x14ac:dyDescent="0.25">
      <c r="D293" s="141"/>
      <c r="F293" s="1"/>
    </row>
    <row r="294" spans="4:6" x14ac:dyDescent="0.25">
      <c r="D294" s="141"/>
      <c r="F294" s="1"/>
    </row>
    <row r="295" spans="4:6" x14ac:dyDescent="0.25">
      <c r="D295" s="141"/>
      <c r="F295" s="1"/>
    </row>
    <row r="296" spans="4:6" x14ac:dyDescent="0.25">
      <c r="D296" s="141"/>
      <c r="F296" s="1"/>
    </row>
    <row r="297" spans="4:6" x14ac:dyDescent="0.25">
      <c r="D297" s="141"/>
      <c r="F297" s="1"/>
    </row>
    <row r="298" spans="4:6" x14ac:dyDescent="0.25">
      <c r="D298" s="141"/>
      <c r="F298" s="1"/>
    </row>
    <row r="299" spans="4:6" x14ac:dyDescent="0.25">
      <c r="D299" s="141"/>
      <c r="F299" s="1"/>
    </row>
    <row r="300" spans="4:6" x14ac:dyDescent="0.25">
      <c r="D300" s="141"/>
      <c r="F300" s="1"/>
    </row>
    <row r="301" spans="4:6" x14ac:dyDescent="0.25">
      <c r="D301" s="141"/>
      <c r="F301" s="1"/>
    </row>
    <row r="302" spans="4:6" x14ac:dyDescent="0.25">
      <c r="D302" s="141"/>
      <c r="F302" s="1"/>
    </row>
    <row r="303" spans="4:6" x14ac:dyDescent="0.25">
      <c r="D303" s="141"/>
      <c r="F303" s="1"/>
    </row>
    <row r="304" spans="4:6" x14ac:dyDescent="0.25">
      <c r="D304" s="141"/>
      <c r="F304" s="1"/>
    </row>
    <row r="305" spans="4:6" x14ac:dyDescent="0.25">
      <c r="D305" s="141"/>
      <c r="F305" s="1"/>
    </row>
    <row r="306" spans="4:6" x14ac:dyDescent="0.25">
      <c r="D306" s="141"/>
      <c r="F306" s="1"/>
    </row>
    <row r="307" spans="4:6" x14ac:dyDescent="0.25">
      <c r="D307" s="141"/>
      <c r="F307" s="1"/>
    </row>
    <row r="308" spans="4:6" x14ac:dyDescent="0.25">
      <c r="D308" s="141"/>
      <c r="F308" s="1"/>
    </row>
    <row r="309" spans="4:6" x14ac:dyDescent="0.25">
      <c r="D309" s="141"/>
      <c r="F309" s="1"/>
    </row>
    <row r="310" spans="4:6" x14ac:dyDescent="0.25">
      <c r="D310" s="141"/>
      <c r="F310" s="1"/>
    </row>
    <row r="311" spans="4:6" x14ac:dyDescent="0.25">
      <c r="D311" s="141"/>
      <c r="F311" s="1"/>
    </row>
    <row r="312" spans="4:6" x14ac:dyDescent="0.25">
      <c r="D312" s="141"/>
      <c r="F312" s="1"/>
    </row>
    <row r="313" spans="4:6" x14ac:dyDescent="0.25">
      <c r="D313" s="141"/>
      <c r="F313" s="1"/>
    </row>
    <row r="314" spans="4:6" x14ac:dyDescent="0.25">
      <c r="D314" s="141"/>
      <c r="F314" s="1"/>
    </row>
    <row r="315" spans="4:6" x14ac:dyDescent="0.25">
      <c r="D315" s="141"/>
      <c r="F315" s="1"/>
    </row>
    <row r="316" spans="4:6" x14ac:dyDescent="0.25">
      <c r="D316" s="141"/>
      <c r="F316" s="1"/>
    </row>
    <row r="317" spans="4:6" x14ac:dyDescent="0.25">
      <c r="D317" s="141"/>
      <c r="F317" s="1"/>
    </row>
    <row r="318" spans="4:6" x14ac:dyDescent="0.25">
      <c r="D318" s="141"/>
      <c r="F318" s="1"/>
    </row>
    <row r="319" spans="4:6" x14ac:dyDescent="0.25">
      <c r="D319" s="141"/>
      <c r="F319" s="1"/>
    </row>
    <row r="320" spans="4:6" x14ac:dyDescent="0.25">
      <c r="D320" s="141"/>
      <c r="F320" s="1"/>
    </row>
    <row r="321" spans="4:6" x14ac:dyDescent="0.25">
      <c r="D321" s="141"/>
      <c r="F321" s="1"/>
    </row>
    <row r="322" spans="4:6" x14ac:dyDescent="0.25">
      <c r="D322" s="141"/>
      <c r="F322" s="1"/>
    </row>
    <row r="323" spans="4:6" x14ac:dyDescent="0.25">
      <c r="D323" s="141"/>
      <c r="F323" s="1"/>
    </row>
    <row r="324" spans="4:6" x14ac:dyDescent="0.25">
      <c r="D324" s="141"/>
      <c r="F324" s="1"/>
    </row>
    <row r="325" spans="4:6" x14ac:dyDescent="0.25">
      <c r="D325" s="141"/>
      <c r="F325" s="1"/>
    </row>
    <row r="326" spans="4:6" x14ac:dyDescent="0.25">
      <c r="D326" s="141"/>
      <c r="F326" s="1"/>
    </row>
    <row r="327" spans="4:6" x14ac:dyDescent="0.25">
      <c r="D327" s="141"/>
      <c r="F327" s="1"/>
    </row>
    <row r="328" spans="4:6" x14ac:dyDescent="0.25">
      <c r="D328" s="141"/>
      <c r="F328" s="1"/>
    </row>
    <row r="329" spans="4:6" x14ac:dyDescent="0.25">
      <c r="D329" s="141"/>
      <c r="F329" s="1"/>
    </row>
    <row r="330" spans="4:6" x14ac:dyDescent="0.25">
      <c r="D330" s="141"/>
      <c r="F330" s="1"/>
    </row>
    <row r="331" spans="4:6" x14ac:dyDescent="0.25">
      <c r="D331" s="141"/>
      <c r="F331" s="1"/>
    </row>
    <row r="332" spans="4:6" x14ac:dyDescent="0.25">
      <c r="D332" s="141"/>
      <c r="F332" s="1"/>
    </row>
    <row r="333" spans="4:6" x14ac:dyDescent="0.25">
      <c r="D333" s="141"/>
      <c r="F333" s="1"/>
    </row>
    <row r="334" spans="4:6" x14ac:dyDescent="0.25">
      <c r="D334" s="141"/>
      <c r="F334" s="1"/>
    </row>
    <row r="335" spans="4:6" x14ac:dyDescent="0.25">
      <c r="D335" s="141"/>
      <c r="F335" s="1"/>
    </row>
    <row r="336" spans="4:6" x14ac:dyDescent="0.25">
      <c r="D336" s="141"/>
      <c r="F336" s="1"/>
    </row>
    <row r="337" spans="4:6" x14ac:dyDescent="0.25">
      <c r="D337" s="141"/>
      <c r="F337" s="1"/>
    </row>
    <row r="338" spans="4:6" x14ac:dyDescent="0.25">
      <c r="F338" s="1"/>
    </row>
    <row r="339" spans="4:6" x14ac:dyDescent="0.25">
      <c r="F339" s="1"/>
    </row>
    <row r="340" spans="4:6" x14ac:dyDescent="0.25">
      <c r="F340" s="1"/>
    </row>
    <row r="341" spans="4:6" x14ac:dyDescent="0.25">
      <c r="F341" s="1"/>
    </row>
    <row r="342" spans="4:6" x14ac:dyDescent="0.25">
      <c r="F342" s="1"/>
    </row>
    <row r="343" spans="4:6" x14ac:dyDescent="0.25">
      <c r="F343" s="1"/>
    </row>
    <row r="344" spans="4:6" x14ac:dyDescent="0.25">
      <c r="F344" s="1"/>
    </row>
    <row r="345" spans="4:6" x14ac:dyDescent="0.25">
      <c r="F345" s="1"/>
    </row>
    <row r="346" spans="4:6" x14ac:dyDescent="0.25">
      <c r="F346" s="1"/>
    </row>
    <row r="347" spans="4:6" x14ac:dyDescent="0.25">
      <c r="F347" s="1"/>
    </row>
    <row r="348" spans="4:6" x14ac:dyDescent="0.25">
      <c r="F348" s="1"/>
    </row>
    <row r="349" spans="4:6" x14ac:dyDescent="0.25">
      <c r="F349" s="1"/>
    </row>
    <row r="350" spans="4:6" x14ac:dyDescent="0.25">
      <c r="F350" s="1"/>
    </row>
    <row r="351" spans="4:6" x14ac:dyDescent="0.25">
      <c r="F351" s="1"/>
    </row>
    <row r="352" spans="4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  <row r="364" spans="6:6" x14ac:dyDescent="0.25">
      <c r="F364" s="1"/>
    </row>
    <row r="365" spans="6:6" x14ac:dyDescent="0.25">
      <c r="F365" s="1"/>
    </row>
    <row r="366" spans="6:6" x14ac:dyDescent="0.25">
      <c r="F366" s="1"/>
    </row>
    <row r="367" spans="6:6" x14ac:dyDescent="0.25">
      <c r="F367" s="1"/>
    </row>
    <row r="368" spans="6:6" x14ac:dyDescent="0.25">
      <c r="F368" s="1"/>
    </row>
    <row r="369" spans="6:6" x14ac:dyDescent="0.25">
      <c r="F369" s="1"/>
    </row>
    <row r="370" spans="6:6" x14ac:dyDescent="0.25">
      <c r="F370" s="1"/>
    </row>
    <row r="371" spans="6:6" x14ac:dyDescent="0.25">
      <c r="F371" s="1"/>
    </row>
    <row r="372" spans="6:6" x14ac:dyDescent="0.25">
      <c r="F372" s="1"/>
    </row>
    <row r="373" spans="6:6" x14ac:dyDescent="0.25">
      <c r="F373" s="1"/>
    </row>
    <row r="374" spans="6:6" x14ac:dyDescent="0.25">
      <c r="F374" s="1"/>
    </row>
    <row r="375" spans="6:6" x14ac:dyDescent="0.25">
      <c r="F375" s="1"/>
    </row>
    <row r="376" spans="6:6" x14ac:dyDescent="0.25">
      <c r="F376" s="1"/>
    </row>
    <row r="377" spans="6:6" x14ac:dyDescent="0.25">
      <c r="F377" s="1"/>
    </row>
    <row r="378" spans="6:6" x14ac:dyDescent="0.25">
      <c r="F378" s="1"/>
    </row>
    <row r="379" spans="6:6" x14ac:dyDescent="0.25">
      <c r="F379" s="1"/>
    </row>
    <row r="380" spans="6:6" x14ac:dyDescent="0.25">
      <c r="F380" s="1"/>
    </row>
    <row r="381" spans="6:6" x14ac:dyDescent="0.25">
      <c r="F381" s="1"/>
    </row>
    <row r="382" spans="6:6" x14ac:dyDescent="0.25">
      <c r="F382" s="1"/>
    </row>
    <row r="383" spans="6:6" x14ac:dyDescent="0.25">
      <c r="F383" s="1"/>
    </row>
    <row r="384" spans="6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  <row r="393" spans="6:6" x14ac:dyDescent="0.25">
      <c r="F393" s="1"/>
    </row>
    <row r="394" spans="6:6" x14ac:dyDescent="0.25">
      <c r="F394" s="1"/>
    </row>
    <row r="395" spans="6:6" x14ac:dyDescent="0.25">
      <c r="F395" s="1"/>
    </row>
    <row r="396" spans="6:6" x14ac:dyDescent="0.25">
      <c r="F396" s="1"/>
    </row>
    <row r="397" spans="6:6" x14ac:dyDescent="0.25">
      <c r="F397" s="1"/>
    </row>
    <row r="398" spans="6:6" x14ac:dyDescent="0.25">
      <c r="F398" s="1"/>
    </row>
    <row r="399" spans="6:6" x14ac:dyDescent="0.25">
      <c r="F399" s="1"/>
    </row>
    <row r="400" spans="6:6" x14ac:dyDescent="0.25">
      <c r="F400" s="1"/>
    </row>
    <row r="401" spans="6:6" x14ac:dyDescent="0.25">
      <c r="F401" s="1"/>
    </row>
    <row r="402" spans="6:6" x14ac:dyDescent="0.25">
      <c r="F402" s="1"/>
    </row>
    <row r="403" spans="6:6" x14ac:dyDescent="0.25">
      <c r="F403" s="1"/>
    </row>
    <row r="404" spans="6:6" x14ac:dyDescent="0.25">
      <c r="F404" s="1"/>
    </row>
    <row r="405" spans="6:6" x14ac:dyDescent="0.25">
      <c r="F405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10" spans="6:6" x14ac:dyDescent="0.25">
      <c r="F410" s="1"/>
    </row>
    <row r="411" spans="6:6" x14ac:dyDescent="0.25">
      <c r="F411" s="1"/>
    </row>
    <row r="412" spans="6:6" x14ac:dyDescent="0.25">
      <c r="F412" s="1"/>
    </row>
    <row r="413" spans="6:6" x14ac:dyDescent="0.25">
      <c r="F413" s="1"/>
    </row>
    <row r="414" spans="6:6" x14ac:dyDescent="0.25">
      <c r="F414" s="1"/>
    </row>
    <row r="415" spans="6:6" x14ac:dyDescent="0.25">
      <c r="F415" s="1"/>
    </row>
    <row r="416" spans="6:6" x14ac:dyDescent="0.25">
      <c r="F416" s="1"/>
    </row>
    <row r="417" spans="6:6" x14ac:dyDescent="0.25">
      <c r="F417" s="1"/>
    </row>
    <row r="418" spans="6:6" x14ac:dyDescent="0.25">
      <c r="F418" s="1"/>
    </row>
    <row r="419" spans="6:6" x14ac:dyDescent="0.25">
      <c r="F419" s="1"/>
    </row>
    <row r="420" spans="6:6" x14ac:dyDescent="0.25">
      <c r="F420" s="1"/>
    </row>
    <row r="421" spans="6:6" x14ac:dyDescent="0.25">
      <c r="F421" s="1"/>
    </row>
    <row r="422" spans="6:6" x14ac:dyDescent="0.25">
      <c r="F422" s="1"/>
    </row>
    <row r="423" spans="6:6" x14ac:dyDescent="0.25">
      <c r="F423" s="1"/>
    </row>
    <row r="424" spans="6:6" x14ac:dyDescent="0.25">
      <c r="F424" s="1"/>
    </row>
    <row r="425" spans="6:6" x14ac:dyDescent="0.25">
      <c r="F425" s="1"/>
    </row>
    <row r="426" spans="6:6" x14ac:dyDescent="0.25">
      <c r="F426" s="1"/>
    </row>
    <row r="427" spans="6:6" x14ac:dyDescent="0.25">
      <c r="F427" s="1"/>
    </row>
    <row r="428" spans="6:6" x14ac:dyDescent="0.25">
      <c r="F428" s="1"/>
    </row>
    <row r="429" spans="6:6" x14ac:dyDescent="0.25">
      <c r="F429" s="1"/>
    </row>
    <row r="430" spans="6:6" x14ac:dyDescent="0.25">
      <c r="F430" s="1"/>
    </row>
    <row r="431" spans="6:6" x14ac:dyDescent="0.25">
      <c r="F431" s="1"/>
    </row>
    <row r="432" spans="6:6" x14ac:dyDescent="0.25">
      <c r="F432" s="1"/>
    </row>
    <row r="433" spans="6:6" x14ac:dyDescent="0.25">
      <c r="F433" s="1"/>
    </row>
    <row r="434" spans="6:6" x14ac:dyDescent="0.25">
      <c r="F434" s="1"/>
    </row>
    <row r="435" spans="6:6" x14ac:dyDescent="0.25">
      <c r="F435" s="1"/>
    </row>
    <row r="436" spans="6:6" x14ac:dyDescent="0.25">
      <c r="F436" s="1"/>
    </row>
    <row r="437" spans="6:6" x14ac:dyDescent="0.25">
      <c r="F437" s="1"/>
    </row>
    <row r="438" spans="6:6" x14ac:dyDescent="0.25">
      <c r="F438" s="1"/>
    </row>
    <row r="439" spans="6:6" x14ac:dyDescent="0.25">
      <c r="F439" s="1"/>
    </row>
    <row r="440" spans="6:6" x14ac:dyDescent="0.25">
      <c r="F440" s="1"/>
    </row>
    <row r="441" spans="6:6" x14ac:dyDescent="0.25">
      <c r="F441" s="1"/>
    </row>
    <row r="442" spans="6:6" x14ac:dyDescent="0.25">
      <c r="F442" s="1"/>
    </row>
    <row r="443" spans="6:6" x14ac:dyDescent="0.25">
      <c r="F443" s="1"/>
    </row>
    <row r="444" spans="6:6" x14ac:dyDescent="0.25">
      <c r="F444" s="1"/>
    </row>
    <row r="445" spans="6:6" x14ac:dyDescent="0.25">
      <c r="F445" s="1"/>
    </row>
    <row r="446" spans="6:6" x14ac:dyDescent="0.25">
      <c r="F446" s="1"/>
    </row>
    <row r="447" spans="6:6" x14ac:dyDescent="0.25">
      <c r="F447" s="1"/>
    </row>
    <row r="448" spans="6:6" x14ac:dyDescent="0.25">
      <c r="F448" s="1"/>
    </row>
    <row r="449" spans="6:6" x14ac:dyDescent="0.25">
      <c r="F449" s="1"/>
    </row>
    <row r="450" spans="6:6" x14ac:dyDescent="0.25">
      <c r="F450" s="1"/>
    </row>
    <row r="451" spans="6:6" x14ac:dyDescent="0.25">
      <c r="F451" s="1"/>
    </row>
    <row r="452" spans="6:6" x14ac:dyDescent="0.25">
      <c r="F452" s="1"/>
    </row>
    <row r="453" spans="6:6" x14ac:dyDescent="0.25">
      <c r="F453" s="1"/>
    </row>
    <row r="454" spans="6:6" x14ac:dyDescent="0.25">
      <c r="F454" s="1"/>
    </row>
    <row r="455" spans="6:6" x14ac:dyDescent="0.25">
      <c r="F455" s="1"/>
    </row>
    <row r="456" spans="6:6" x14ac:dyDescent="0.25">
      <c r="F456" s="1"/>
    </row>
    <row r="457" spans="6:6" x14ac:dyDescent="0.25">
      <c r="F457" s="1"/>
    </row>
    <row r="458" spans="6:6" x14ac:dyDescent="0.25">
      <c r="F458" s="1"/>
    </row>
    <row r="459" spans="6:6" x14ac:dyDescent="0.25">
      <c r="F459" s="1"/>
    </row>
    <row r="460" spans="6:6" x14ac:dyDescent="0.25">
      <c r="F460" s="1"/>
    </row>
    <row r="461" spans="6:6" x14ac:dyDescent="0.25">
      <c r="F461" s="1"/>
    </row>
    <row r="462" spans="6:6" x14ac:dyDescent="0.25">
      <c r="F462" s="1"/>
    </row>
    <row r="463" spans="6:6" x14ac:dyDescent="0.25">
      <c r="F463" s="1"/>
    </row>
    <row r="464" spans="6:6" x14ac:dyDescent="0.25">
      <c r="F464" s="1"/>
    </row>
    <row r="465" spans="6:6" x14ac:dyDescent="0.25">
      <c r="F465" s="1"/>
    </row>
    <row r="466" spans="6:6" x14ac:dyDescent="0.25">
      <c r="F466" s="1"/>
    </row>
    <row r="467" spans="6:6" x14ac:dyDescent="0.25">
      <c r="F467" s="1"/>
    </row>
    <row r="468" spans="6:6" x14ac:dyDescent="0.25">
      <c r="F468" s="1"/>
    </row>
    <row r="469" spans="6:6" x14ac:dyDescent="0.25">
      <c r="F469" s="1"/>
    </row>
    <row r="470" spans="6:6" x14ac:dyDescent="0.25">
      <c r="F470" s="1"/>
    </row>
    <row r="471" spans="6:6" x14ac:dyDescent="0.25">
      <c r="F471" s="1"/>
    </row>
    <row r="472" spans="6:6" x14ac:dyDescent="0.25">
      <c r="F472" s="1"/>
    </row>
    <row r="473" spans="6:6" x14ac:dyDescent="0.25">
      <c r="F473" s="1"/>
    </row>
    <row r="474" spans="6:6" x14ac:dyDescent="0.25">
      <c r="F474" s="1"/>
    </row>
    <row r="475" spans="6:6" x14ac:dyDescent="0.25">
      <c r="F475" s="1"/>
    </row>
    <row r="476" spans="6:6" x14ac:dyDescent="0.25">
      <c r="F476" s="1"/>
    </row>
    <row r="477" spans="6:6" x14ac:dyDescent="0.25">
      <c r="F477" s="1"/>
    </row>
    <row r="478" spans="6:6" x14ac:dyDescent="0.25">
      <c r="F478" s="1"/>
    </row>
    <row r="479" spans="6:6" x14ac:dyDescent="0.25">
      <c r="F479" s="1"/>
    </row>
    <row r="480" spans="6:6" x14ac:dyDescent="0.25">
      <c r="F480" s="1"/>
    </row>
    <row r="481" spans="6:6" x14ac:dyDescent="0.25">
      <c r="F481" s="1"/>
    </row>
    <row r="482" spans="6:6" x14ac:dyDescent="0.25">
      <c r="F482" s="1"/>
    </row>
    <row r="483" spans="6:6" x14ac:dyDescent="0.25">
      <c r="F483" s="1"/>
    </row>
    <row r="484" spans="6:6" x14ac:dyDescent="0.25">
      <c r="F484" s="1"/>
    </row>
    <row r="485" spans="6:6" x14ac:dyDescent="0.25">
      <c r="F485" s="1"/>
    </row>
    <row r="486" spans="6:6" x14ac:dyDescent="0.25">
      <c r="F486" s="1"/>
    </row>
    <row r="487" spans="6:6" x14ac:dyDescent="0.25">
      <c r="F487" s="1"/>
    </row>
    <row r="488" spans="6:6" x14ac:dyDescent="0.25">
      <c r="F488" s="1"/>
    </row>
    <row r="489" spans="6:6" x14ac:dyDescent="0.25">
      <c r="F489" s="1"/>
    </row>
    <row r="490" spans="6:6" x14ac:dyDescent="0.25">
      <c r="F490" s="1"/>
    </row>
    <row r="491" spans="6:6" x14ac:dyDescent="0.25">
      <c r="F491" s="1"/>
    </row>
    <row r="492" spans="6:6" x14ac:dyDescent="0.25">
      <c r="F492" s="1"/>
    </row>
    <row r="493" spans="6:6" x14ac:dyDescent="0.25">
      <c r="F493" s="1"/>
    </row>
    <row r="494" spans="6:6" x14ac:dyDescent="0.25">
      <c r="F494" s="1"/>
    </row>
    <row r="495" spans="6:6" x14ac:dyDescent="0.25">
      <c r="F495" s="1"/>
    </row>
    <row r="496" spans="6:6" x14ac:dyDescent="0.25">
      <c r="F496" s="1"/>
    </row>
    <row r="497" spans="6:6" x14ac:dyDescent="0.25">
      <c r="F497" s="1"/>
    </row>
    <row r="498" spans="6:6" x14ac:dyDescent="0.25">
      <c r="F498" s="1"/>
    </row>
    <row r="499" spans="6:6" x14ac:dyDescent="0.25">
      <c r="F499" s="1"/>
    </row>
    <row r="500" spans="6:6" x14ac:dyDescent="0.25">
      <c r="F500" s="1"/>
    </row>
    <row r="501" spans="6:6" x14ac:dyDescent="0.25">
      <c r="F501" s="1"/>
    </row>
    <row r="502" spans="6:6" x14ac:dyDescent="0.25">
      <c r="F502" s="1"/>
    </row>
    <row r="503" spans="6:6" x14ac:dyDescent="0.25">
      <c r="F503" s="1"/>
    </row>
  </sheetData>
  <phoneticPr fontId="11" type="noConversion"/>
  <pageMargins left="0.75" right="0.75" top="1" bottom="1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41949"/>
  <sheetViews>
    <sheetView tabSelected="1" view="pageBreakPreview" topLeftCell="A76" zoomScaleNormal="100" zoomScaleSheetLayoutView="100" workbookViewId="0">
      <selection activeCell="A82" sqref="A82"/>
    </sheetView>
  </sheetViews>
  <sheetFormatPr defaultColWidth="8.88671875" defaultRowHeight="13.2" x14ac:dyDescent="0.25"/>
  <cols>
    <col min="1" max="1" width="23.44140625" style="109" customWidth="1"/>
    <col min="2" max="2" width="15.6640625" style="107" bestFit="1" customWidth="1"/>
    <col min="3" max="3" width="19" style="107" customWidth="1"/>
    <col min="4" max="4" width="20.21875" style="107" customWidth="1"/>
    <col min="5" max="5" width="53.33203125" style="101" customWidth="1"/>
    <col min="6" max="6" width="7.21875" style="118" hidden="1" customWidth="1"/>
    <col min="7" max="7" width="8.109375" style="79" hidden="1" customWidth="1"/>
    <col min="8" max="8" width="24.77734375" style="79" hidden="1" customWidth="1"/>
    <col min="9" max="9" width="19.44140625" style="79" hidden="1" customWidth="1"/>
    <col min="10" max="10" width="33.21875" style="79" hidden="1" customWidth="1"/>
    <col min="11" max="11" width="33.21875" style="119" hidden="1" customWidth="1"/>
    <col min="12" max="13" width="33.21875" style="33" customWidth="1"/>
    <col min="14" max="14" width="8.5546875" style="26" customWidth="1"/>
    <col min="15" max="15" width="8.33203125" style="26" customWidth="1"/>
    <col min="16" max="26" width="8.88671875" style="79" customWidth="1"/>
    <col min="27" max="16384" width="8.88671875" style="79"/>
  </cols>
  <sheetData>
    <row r="1" spans="1:24" ht="21.6" customHeight="1" x14ac:dyDescent="0.25">
      <c r="A1" s="172" t="s">
        <v>2055</v>
      </c>
      <c r="B1" s="173"/>
      <c r="C1" s="173"/>
      <c r="D1" s="173"/>
      <c r="E1" s="174"/>
      <c r="F1" s="127"/>
    </row>
    <row r="2" spans="1:24" ht="17.399999999999999" x14ac:dyDescent="0.25">
      <c r="A2" s="170" t="s">
        <v>2056</v>
      </c>
      <c r="B2" s="216"/>
      <c r="C2" s="217"/>
      <c r="D2" s="218"/>
      <c r="E2" s="135">
        <f ca="1">TODAY()</f>
        <v>45097</v>
      </c>
      <c r="F2" s="124"/>
      <c r="M2" s="169"/>
      <c r="Q2" s="77"/>
    </row>
    <row r="3" spans="1:24" ht="17.399999999999999" customHeight="1" x14ac:dyDescent="0.25">
      <c r="A3" s="171" t="s">
        <v>1962</v>
      </c>
      <c r="B3" s="219"/>
      <c r="C3" s="220"/>
      <c r="D3" s="221">
        <f>COUNTIF(J7:J122,"179 Adult")</f>
        <v>14</v>
      </c>
      <c r="E3" s="136" t="s">
        <v>1653</v>
      </c>
      <c r="M3" s="169"/>
      <c r="Q3" s="77"/>
    </row>
    <row r="4" spans="1:24" x14ac:dyDescent="0.25">
      <c r="A4" s="90"/>
      <c r="B4" s="218"/>
      <c r="C4" s="218"/>
      <c r="D4" s="221">
        <f>COUNTIF(J7:J123,"179 Youth")+COUNTIF(J1:J123,"179 Sibling")</f>
        <v>66</v>
      </c>
      <c r="E4" s="136" t="s">
        <v>1652</v>
      </c>
      <c r="M4" s="169"/>
      <c r="Q4" s="77"/>
    </row>
    <row r="5" spans="1:24" ht="12" customHeight="1" x14ac:dyDescent="0.25">
      <c r="A5" s="90"/>
      <c r="B5" s="218"/>
      <c r="C5" s="218"/>
      <c r="D5" s="221">
        <f>SUM(D3:D4)</f>
        <v>80</v>
      </c>
      <c r="E5" s="137" t="s">
        <v>344</v>
      </c>
      <c r="F5" s="125"/>
      <c r="K5" s="120"/>
      <c r="N5" s="33"/>
      <c r="O5" s="33"/>
      <c r="Q5" s="77"/>
    </row>
    <row r="6" spans="1:24" x14ac:dyDescent="0.25">
      <c r="A6" s="97" t="s">
        <v>3</v>
      </c>
      <c r="B6" s="222" t="s">
        <v>5</v>
      </c>
      <c r="C6" s="222" t="s">
        <v>1963</v>
      </c>
      <c r="D6" s="222" t="s">
        <v>6</v>
      </c>
      <c r="E6" s="137" t="s">
        <v>4</v>
      </c>
      <c r="F6" s="125"/>
      <c r="G6" s="79" t="s">
        <v>8</v>
      </c>
      <c r="K6" s="120"/>
      <c r="N6" s="33"/>
      <c r="O6" s="33"/>
      <c r="Q6" s="77"/>
    </row>
    <row r="7" spans="1:24" ht="22.2" customHeight="1" x14ac:dyDescent="0.25">
      <c r="A7" s="215" t="s">
        <v>1773</v>
      </c>
      <c r="B7" s="223" t="s">
        <v>1629</v>
      </c>
      <c r="C7" s="224" t="s">
        <v>1629</v>
      </c>
      <c r="D7" s="225" t="s">
        <v>1629</v>
      </c>
      <c r="E7" s="152" t="s">
        <v>353</v>
      </c>
      <c r="F7" t="s">
        <v>1585</v>
      </c>
      <c r="G7" s="123" t="s">
        <v>1774</v>
      </c>
      <c r="H7" s="26" t="s">
        <v>352</v>
      </c>
      <c r="I7" t="s">
        <v>1696</v>
      </c>
      <c r="J7" t="s">
        <v>1308</v>
      </c>
      <c r="K7" s="80">
        <v>43832.663194444445</v>
      </c>
      <c r="L7"/>
      <c r="M7" s="26"/>
      <c r="P7" s="26"/>
      <c r="Q7" s="77"/>
      <c r="R7" s="77"/>
      <c r="S7" s="77"/>
      <c r="T7" s="77"/>
      <c r="U7" s="77"/>
      <c r="V7" s="77"/>
      <c r="W7" s="77"/>
      <c r="X7" s="77"/>
    </row>
    <row r="8" spans="1:24" ht="22.2" customHeight="1" x14ac:dyDescent="0.25">
      <c r="A8" s="215" t="s">
        <v>2047</v>
      </c>
      <c r="B8" s="223" t="s">
        <v>1629</v>
      </c>
      <c r="C8" s="224" t="s">
        <v>1629</v>
      </c>
      <c r="D8" s="225" t="s">
        <v>1629</v>
      </c>
      <c r="E8" s="152" t="s">
        <v>353</v>
      </c>
      <c r="F8" t="s">
        <v>1585</v>
      </c>
      <c r="G8" s="123" t="s">
        <v>2048</v>
      </c>
      <c r="H8" s="26" t="s">
        <v>2013</v>
      </c>
      <c r="I8">
        <v>2482191099</v>
      </c>
      <c r="J8" t="s">
        <v>1308</v>
      </c>
      <c r="K8" s="80">
        <v>43832.663194444445</v>
      </c>
      <c r="L8"/>
      <c r="M8" s="26"/>
      <c r="P8" s="26"/>
      <c r="Q8" s="77"/>
      <c r="R8" s="77"/>
      <c r="S8" s="77"/>
      <c r="T8" s="77"/>
      <c r="U8" s="77"/>
      <c r="V8" s="77"/>
      <c r="W8" s="77"/>
      <c r="X8" s="77"/>
    </row>
    <row r="9" spans="1:24" ht="22.2" customHeight="1" x14ac:dyDescent="0.25">
      <c r="A9" s="215" t="s">
        <v>2118</v>
      </c>
      <c r="B9" s="223" t="s">
        <v>353</v>
      </c>
      <c r="C9" s="224" t="s">
        <v>1629</v>
      </c>
      <c r="D9" s="225" t="s">
        <v>1629</v>
      </c>
      <c r="E9" s="152" t="s">
        <v>353</v>
      </c>
      <c r="F9" t="s">
        <v>1585</v>
      </c>
      <c r="G9" s="123" t="s">
        <v>2119</v>
      </c>
      <c r="H9" s="26" t="s">
        <v>1701</v>
      </c>
      <c r="I9">
        <v>8105690422</v>
      </c>
      <c r="J9" t="s">
        <v>1308</v>
      </c>
      <c r="K9" s="148">
        <v>43836.778182870374</v>
      </c>
      <c r="L9" s="129"/>
      <c r="P9" s="26"/>
      <c r="Q9" s="77"/>
      <c r="R9" s="77"/>
      <c r="S9" s="77"/>
      <c r="T9" s="77"/>
      <c r="U9" s="77"/>
      <c r="V9" s="77"/>
      <c r="W9" s="77"/>
      <c r="X9" s="77"/>
    </row>
    <row r="10" spans="1:24" ht="22.2" customHeight="1" x14ac:dyDescent="0.25">
      <c r="A10" s="215" t="s">
        <v>392</v>
      </c>
      <c r="B10" s="223" t="s">
        <v>2042</v>
      </c>
      <c r="C10" s="224" t="s">
        <v>1629</v>
      </c>
      <c r="D10" s="225" t="s">
        <v>1629</v>
      </c>
      <c r="E10" s="152"/>
      <c r="F10"/>
      <c r="G10" s="123" t="s">
        <v>1649</v>
      </c>
      <c r="H10" s="26"/>
      <c r="I10"/>
      <c r="J10" t="s">
        <v>1308</v>
      </c>
      <c r="K10" s="148">
        <v>43837.789444444446</v>
      </c>
      <c r="L10" s="129"/>
      <c r="P10" s="26"/>
      <c r="Q10" s="77"/>
      <c r="R10" s="77"/>
      <c r="S10" s="77"/>
      <c r="T10" s="77"/>
      <c r="U10" s="77"/>
      <c r="V10" s="77"/>
      <c r="W10" s="77"/>
      <c r="X10" s="77"/>
    </row>
    <row r="11" spans="1:24" ht="22.2" customHeight="1" x14ac:dyDescent="0.25">
      <c r="A11" s="215" t="s">
        <v>2051</v>
      </c>
      <c r="B11" s="223" t="s">
        <v>1629</v>
      </c>
      <c r="C11" s="224" t="s">
        <v>1629</v>
      </c>
      <c r="D11" s="225" t="s">
        <v>1629</v>
      </c>
      <c r="E11" s="152" t="s">
        <v>353</v>
      </c>
      <c r="F11" t="s">
        <v>1585</v>
      </c>
      <c r="G11" s="123" t="s">
        <v>1887</v>
      </c>
      <c r="H11" s="26" t="s">
        <v>2023</v>
      </c>
      <c r="I11">
        <v>2484374215</v>
      </c>
      <c r="J11" t="s">
        <v>1308</v>
      </c>
      <c r="K11" s="148">
        <v>43838.467245370368</v>
      </c>
      <c r="L11" s="129"/>
      <c r="P11" s="26"/>
      <c r="Q11" s="77"/>
      <c r="R11" s="77"/>
      <c r="S11" s="77"/>
      <c r="T11" s="77"/>
      <c r="U11" s="77"/>
      <c r="V11" s="77"/>
      <c r="W11" s="77"/>
      <c r="X11" s="77"/>
    </row>
    <row r="12" spans="1:24" ht="23.4" customHeight="1" x14ac:dyDescent="0.25">
      <c r="A12" s="215" t="s">
        <v>393</v>
      </c>
      <c r="B12" s="223" t="s">
        <v>1629</v>
      </c>
      <c r="C12" s="224" t="s">
        <v>1629</v>
      </c>
      <c r="D12" s="225" t="s">
        <v>1629</v>
      </c>
      <c r="E12" s="152" t="s">
        <v>353</v>
      </c>
      <c r="F12" t="s">
        <v>1585</v>
      </c>
      <c r="G12" s="123" t="s">
        <v>1624</v>
      </c>
      <c r="H12" s="26" t="s">
        <v>352</v>
      </c>
      <c r="I12">
        <v>2485087328</v>
      </c>
      <c r="J12" t="s">
        <v>1308</v>
      </c>
      <c r="K12" s="148">
        <v>43838.677106481482</v>
      </c>
      <c r="L12" s="129"/>
      <c r="P12" s="26"/>
      <c r="Q12" s="77"/>
      <c r="R12" s="77"/>
      <c r="S12" s="77"/>
      <c r="T12" s="77"/>
      <c r="U12" s="77"/>
      <c r="V12" s="77"/>
      <c r="W12" s="77"/>
      <c r="X12" s="77"/>
    </row>
    <row r="13" spans="1:24" ht="22.2" customHeight="1" x14ac:dyDescent="0.25">
      <c r="A13" s="215" t="s">
        <v>1847</v>
      </c>
      <c r="B13" s="223" t="s">
        <v>1629</v>
      </c>
      <c r="C13" s="224" t="s">
        <v>1629</v>
      </c>
      <c r="D13" s="225" t="s">
        <v>1629</v>
      </c>
      <c r="E13" s="152" t="s">
        <v>353</v>
      </c>
      <c r="F13" t="s">
        <v>1585</v>
      </c>
      <c r="G13" s="123" t="s">
        <v>1848</v>
      </c>
      <c r="H13" s="26" t="s">
        <v>1717</v>
      </c>
      <c r="I13" t="s">
        <v>1718</v>
      </c>
      <c r="J13" t="s">
        <v>1308</v>
      </c>
      <c r="K13" s="80">
        <v>43832.663194444445</v>
      </c>
      <c r="L13"/>
      <c r="P13" s="26"/>
      <c r="Q13" s="77"/>
      <c r="R13" s="77"/>
      <c r="S13" s="77"/>
      <c r="T13" s="77"/>
      <c r="U13" s="77"/>
      <c r="V13" s="77"/>
      <c r="W13" s="77"/>
      <c r="X13" s="77"/>
    </row>
    <row r="14" spans="1:24" ht="22.2" customHeight="1" x14ac:dyDescent="0.25">
      <c r="A14" s="215" t="s">
        <v>1882</v>
      </c>
      <c r="B14" s="223" t="s">
        <v>2042</v>
      </c>
      <c r="C14" s="224" t="s">
        <v>1629</v>
      </c>
      <c r="D14" s="225" t="s">
        <v>1629</v>
      </c>
      <c r="E14" s="152"/>
      <c r="F14"/>
      <c r="G14" s="123" t="s">
        <v>1687</v>
      </c>
      <c r="H14" s="26"/>
      <c r="I14"/>
      <c r="J14"/>
      <c r="K14" s="80"/>
      <c r="L14"/>
      <c r="P14" s="26"/>
      <c r="Q14" s="77"/>
      <c r="R14" s="77"/>
      <c r="S14" s="77"/>
      <c r="T14" s="77"/>
      <c r="U14" s="77"/>
      <c r="V14" s="77"/>
      <c r="W14" s="77"/>
      <c r="X14" s="77"/>
    </row>
    <row r="15" spans="1:24" ht="22.2" customHeight="1" x14ac:dyDescent="0.25">
      <c r="A15" s="215" t="s">
        <v>1855</v>
      </c>
      <c r="B15" s="223" t="s">
        <v>1629</v>
      </c>
      <c r="C15" s="224" t="s">
        <v>1629</v>
      </c>
      <c r="D15" s="225" t="s">
        <v>1629</v>
      </c>
      <c r="E15" s="152" t="s">
        <v>353</v>
      </c>
      <c r="F15" t="s">
        <v>1585</v>
      </c>
      <c r="G15" s="123" t="s">
        <v>1856</v>
      </c>
      <c r="H15" s="26" t="s">
        <v>1830</v>
      </c>
      <c r="I15">
        <v>2485250590</v>
      </c>
      <c r="J15" t="s">
        <v>1308</v>
      </c>
      <c r="K15" s="148">
        <v>43840.375208333331</v>
      </c>
      <c r="L15" s="129"/>
      <c r="P15" s="26"/>
      <c r="Q15" s="77"/>
      <c r="R15" s="77"/>
      <c r="S15" s="77"/>
      <c r="T15" s="77"/>
      <c r="U15" s="77"/>
      <c r="V15" s="77"/>
      <c r="W15" s="77"/>
      <c r="X15" s="77"/>
    </row>
    <row r="16" spans="1:24" ht="22.2" customHeight="1" x14ac:dyDescent="0.25">
      <c r="A16" s="143" t="s">
        <v>2064</v>
      </c>
      <c r="B16" s="223" t="s">
        <v>2043</v>
      </c>
      <c r="C16" s="224" t="s">
        <v>1629</v>
      </c>
      <c r="D16" s="225" t="s">
        <v>1629</v>
      </c>
      <c r="E16" s="152"/>
      <c r="F16"/>
      <c r="G16" s="123" t="s">
        <v>2072</v>
      </c>
      <c r="H16" s="26"/>
      <c r="I16"/>
      <c r="J16"/>
      <c r="K16" s="80">
        <v>43832.663194444445</v>
      </c>
      <c r="L16"/>
      <c r="P16" s="26"/>
      <c r="Q16" s="77"/>
      <c r="R16" s="77"/>
      <c r="S16" s="77"/>
      <c r="T16" s="77"/>
      <c r="U16" s="77"/>
      <c r="V16" s="77"/>
      <c r="W16" s="77"/>
      <c r="X16" s="77"/>
    </row>
    <row r="17" spans="1:24" ht="22.2" customHeight="1" x14ac:dyDescent="0.25">
      <c r="A17" s="215" t="s">
        <v>1780</v>
      </c>
      <c r="B17" s="223" t="s">
        <v>1629</v>
      </c>
      <c r="C17" s="224" t="s">
        <v>1629</v>
      </c>
      <c r="D17" s="225" t="s">
        <v>1629</v>
      </c>
      <c r="E17" s="152" t="s">
        <v>353</v>
      </c>
      <c r="F17" t="s">
        <v>1585</v>
      </c>
      <c r="G17" s="123" t="s">
        <v>1781</v>
      </c>
      <c r="H17" s="26" t="s">
        <v>1732</v>
      </c>
      <c r="I17" t="s">
        <v>1731</v>
      </c>
      <c r="J17" t="s">
        <v>1308</v>
      </c>
      <c r="K17" s="148">
        <v>43840.737638888888</v>
      </c>
      <c r="L17" s="129"/>
      <c r="P17" s="26"/>
      <c r="Q17" s="77"/>
      <c r="R17" s="77"/>
      <c r="S17" s="77"/>
      <c r="T17" s="77"/>
      <c r="U17" s="77"/>
      <c r="V17" s="77"/>
      <c r="W17" s="77"/>
      <c r="X17" s="77"/>
    </row>
    <row r="18" spans="1:24" ht="22.2" customHeight="1" x14ac:dyDescent="0.25">
      <c r="A18" s="215" t="s">
        <v>1212</v>
      </c>
      <c r="B18" s="223" t="s">
        <v>353</v>
      </c>
      <c r="C18" s="224" t="s">
        <v>1629</v>
      </c>
      <c r="D18" s="225" t="s">
        <v>1629</v>
      </c>
      <c r="E18" s="152" t="s">
        <v>353</v>
      </c>
      <c r="F18" t="s">
        <v>1585</v>
      </c>
      <c r="G18" s="123" t="s">
        <v>2117</v>
      </c>
      <c r="H18" s="26" t="s">
        <v>1750</v>
      </c>
      <c r="I18" t="s">
        <v>1749</v>
      </c>
      <c r="J18" t="s">
        <v>1308</v>
      </c>
      <c r="K18" s="148"/>
      <c r="L18" s="129"/>
      <c r="P18" s="26"/>
      <c r="Q18" s="77"/>
      <c r="R18" s="77"/>
      <c r="S18" s="77"/>
      <c r="T18" s="77"/>
      <c r="U18" s="77"/>
      <c r="V18" s="77"/>
      <c r="W18" s="77"/>
      <c r="X18" s="77"/>
    </row>
    <row r="19" spans="1:24" ht="22.2" customHeight="1" x14ac:dyDescent="0.25">
      <c r="A19" s="215" t="s">
        <v>1883</v>
      </c>
      <c r="B19" s="226" t="s">
        <v>2042</v>
      </c>
      <c r="C19" s="224" t="s">
        <v>1629</v>
      </c>
      <c r="D19" s="224" t="s">
        <v>1629</v>
      </c>
      <c r="E19" s="153"/>
      <c r="F19" s="146"/>
      <c r="G19" s="149" t="s">
        <v>1884</v>
      </c>
      <c r="H19" s="146"/>
      <c r="I19" s="146"/>
      <c r="J19" s="146" t="s">
        <v>1304</v>
      </c>
      <c r="K19" s="148">
        <v>43842.397673611114</v>
      </c>
      <c r="L19" s="129"/>
      <c r="P19" s="26"/>
      <c r="Q19" s="77"/>
      <c r="R19" s="77"/>
      <c r="S19" s="77"/>
      <c r="T19" s="77"/>
      <c r="U19" s="77"/>
      <c r="V19" s="77"/>
      <c r="W19" s="77"/>
      <c r="X19" s="77"/>
    </row>
    <row r="20" spans="1:24" ht="22.8" customHeight="1" x14ac:dyDescent="0.25">
      <c r="A20" s="215" t="s">
        <v>2115</v>
      </c>
      <c r="B20" s="226" t="s">
        <v>353</v>
      </c>
      <c r="C20" s="224" t="s">
        <v>1629</v>
      </c>
      <c r="D20" s="224" t="s">
        <v>1629</v>
      </c>
      <c r="E20" s="153" t="s">
        <v>353</v>
      </c>
      <c r="F20" s="146" t="s">
        <v>1585</v>
      </c>
      <c r="G20" s="149" t="s">
        <v>2116</v>
      </c>
      <c r="H20" s="146" t="s">
        <v>1823</v>
      </c>
      <c r="I20" s="146" t="s">
        <v>1822</v>
      </c>
      <c r="J20" s="146" t="s">
        <v>1308</v>
      </c>
      <c r="K20" s="80">
        <v>43832.663194444445</v>
      </c>
      <c r="L20"/>
      <c r="P20" s="26"/>
      <c r="Q20" s="77"/>
      <c r="R20" s="77"/>
      <c r="S20" s="77"/>
      <c r="T20" s="77"/>
      <c r="U20" s="77"/>
      <c r="V20" s="77"/>
      <c r="W20" s="77"/>
      <c r="X20" s="77"/>
    </row>
    <row r="21" spans="1:24" ht="22.8" customHeight="1" x14ac:dyDescent="0.25">
      <c r="A21" s="215" t="s">
        <v>1789</v>
      </c>
      <c r="B21" s="227" t="s">
        <v>1629</v>
      </c>
      <c r="C21" s="228" t="s">
        <v>1629</v>
      </c>
      <c r="D21" s="229" t="s">
        <v>1629</v>
      </c>
      <c r="E21" s="153" t="s">
        <v>353</v>
      </c>
      <c r="F21" s="146" t="s">
        <v>1585</v>
      </c>
      <c r="G21" s="147" t="s">
        <v>1790</v>
      </c>
      <c r="H21" s="146" t="s">
        <v>1989</v>
      </c>
      <c r="I21" s="146">
        <v>2488400284</v>
      </c>
      <c r="J21" s="146" t="s">
        <v>1308</v>
      </c>
      <c r="K21" s="80">
        <v>43832.663194444445</v>
      </c>
      <c r="L21"/>
      <c r="P21" s="26"/>
      <c r="Q21" s="77"/>
      <c r="R21" s="77"/>
      <c r="S21" s="77"/>
      <c r="T21" s="77"/>
      <c r="U21" s="77"/>
      <c r="V21" s="77"/>
      <c r="W21" s="77"/>
      <c r="X21" s="77"/>
    </row>
    <row r="22" spans="1:24" ht="22.2" customHeight="1" x14ac:dyDescent="0.25">
      <c r="A22" s="215" t="s">
        <v>2070</v>
      </c>
      <c r="B22" s="226" t="s">
        <v>2042</v>
      </c>
      <c r="C22" s="228" t="s">
        <v>1629</v>
      </c>
      <c r="D22" s="228" t="s">
        <v>1629</v>
      </c>
      <c r="E22" s="153"/>
      <c r="F22" s="146"/>
      <c r="G22" s="149" t="s">
        <v>2071</v>
      </c>
      <c r="H22" s="146"/>
      <c r="I22" s="146"/>
      <c r="J22" s="146"/>
      <c r="K22" s="80">
        <v>43832.663194444445</v>
      </c>
      <c r="L22"/>
      <c r="P22" s="26"/>
      <c r="Q22" s="77"/>
      <c r="R22" s="77"/>
      <c r="S22" s="77"/>
      <c r="T22" s="77"/>
      <c r="U22" s="77"/>
      <c r="V22" s="77"/>
      <c r="W22" s="77"/>
      <c r="X22" s="77"/>
    </row>
    <row r="23" spans="1:24" ht="22.2" customHeight="1" x14ac:dyDescent="0.25">
      <c r="A23" s="215" t="s">
        <v>1231</v>
      </c>
      <c r="B23" s="227" t="s">
        <v>1629</v>
      </c>
      <c r="C23" s="228" t="s">
        <v>1629</v>
      </c>
      <c r="D23" s="229" t="s">
        <v>1629</v>
      </c>
      <c r="E23" s="153" t="s">
        <v>353</v>
      </c>
      <c r="F23" s="146" t="s">
        <v>1585</v>
      </c>
      <c r="G23" s="149" t="s">
        <v>1916</v>
      </c>
      <c r="H23" s="146" t="s">
        <v>932</v>
      </c>
      <c r="I23" s="146">
        <v>2485216250</v>
      </c>
      <c r="J23" s="146" t="s">
        <v>1308</v>
      </c>
      <c r="K23" s="80">
        <v>43832.663194444445</v>
      </c>
      <c r="L23"/>
      <c r="P23" s="26"/>
      <c r="Q23" s="77"/>
      <c r="R23" s="77"/>
      <c r="S23" s="77"/>
      <c r="T23" s="77"/>
      <c r="U23" s="77"/>
      <c r="V23" s="77"/>
      <c r="W23" s="77"/>
      <c r="X23" s="77"/>
    </row>
    <row r="24" spans="1:24" ht="22.2" customHeight="1" x14ac:dyDescent="0.25">
      <c r="A24" s="215" t="s">
        <v>1603</v>
      </c>
      <c r="B24" s="227" t="s">
        <v>1629</v>
      </c>
      <c r="C24" s="228" t="s">
        <v>1629</v>
      </c>
      <c r="D24" s="229" t="s">
        <v>1629</v>
      </c>
      <c r="E24" s="153" t="s">
        <v>353</v>
      </c>
      <c r="F24" s="146" t="s">
        <v>1585</v>
      </c>
      <c r="G24" s="147" t="s">
        <v>1627</v>
      </c>
      <c r="H24" s="146" t="s">
        <v>1600</v>
      </c>
      <c r="I24" s="146">
        <v>7345897461</v>
      </c>
      <c r="J24" s="146" t="s">
        <v>1308</v>
      </c>
      <c r="K24" s="80">
        <v>43832.663194444445</v>
      </c>
      <c r="L24"/>
      <c r="O24" s="33"/>
      <c r="P24" s="26"/>
      <c r="Q24" s="77"/>
      <c r="R24" s="77"/>
      <c r="S24" s="77"/>
      <c r="T24" s="77"/>
      <c r="U24" s="77"/>
      <c r="V24" s="77"/>
      <c r="W24" s="77"/>
      <c r="X24" s="77"/>
    </row>
    <row r="25" spans="1:24" ht="22.2" customHeight="1" x14ac:dyDescent="0.25">
      <c r="A25" s="211" t="s">
        <v>1630</v>
      </c>
      <c r="B25" s="230" t="s">
        <v>2043</v>
      </c>
      <c r="C25" s="231" t="s">
        <v>1383</v>
      </c>
      <c r="D25" s="231" t="s">
        <v>1383</v>
      </c>
      <c r="E25" s="151" t="s">
        <v>353</v>
      </c>
      <c r="F25" t="s">
        <v>354</v>
      </c>
      <c r="G25" s="123" t="s">
        <v>1775</v>
      </c>
      <c r="H25" s="26" t="s">
        <v>1705</v>
      </c>
      <c r="I25" t="s">
        <v>1704</v>
      </c>
      <c r="J25" t="s">
        <v>1304</v>
      </c>
      <c r="K25" s="80">
        <v>43832.663194444445</v>
      </c>
      <c r="L25"/>
      <c r="O25" s="33"/>
      <c r="P25" s="26"/>
      <c r="Q25" s="77"/>
      <c r="R25" s="77"/>
      <c r="S25" s="77"/>
      <c r="T25" s="77"/>
      <c r="U25" s="77"/>
      <c r="V25" s="77"/>
      <c r="W25" s="77"/>
      <c r="X25" s="77"/>
    </row>
    <row r="26" spans="1:24" ht="22.2" customHeight="1" x14ac:dyDescent="0.25">
      <c r="A26" s="211" t="s">
        <v>2046</v>
      </c>
      <c r="B26" s="230" t="s">
        <v>2042</v>
      </c>
      <c r="C26" s="231" t="s">
        <v>1498</v>
      </c>
      <c r="D26" s="231" t="s">
        <v>1498</v>
      </c>
      <c r="E26" s="154" t="s">
        <v>2145</v>
      </c>
      <c r="F26" t="s">
        <v>354</v>
      </c>
      <c r="G26" s="123" t="s">
        <v>1682</v>
      </c>
      <c r="H26" s="26">
        <v>0</v>
      </c>
      <c r="I26">
        <v>0</v>
      </c>
      <c r="J26" t="s">
        <v>1304</v>
      </c>
      <c r="K26" s="80">
        <v>43832.663194444445</v>
      </c>
      <c r="L26"/>
      <c r="O26" s="33"/>
      <c r="P26" s="26"/>
      <c r="Q26" s="77"/>
      <c r="R26" s="77"/>
      <c r="S26" s="77"/>
      <c r="T26" s="77"/>
      <c r="U26" s="77"/>
      <c r="V26" s="77"/>
      <c r="W26" s="77"/>
      <c r="X26" s="77"/>
    </row>
    <row r="27" spans="1:24" ht="22.2" customHeight="1" x14ac:dyDescent="0.25">
      <c r="A27" s="211" t="s">
        <v>1683</v>
      </c>
      <c r="B27" s="230" t="s">
        <v>2043</v>
      </c>
      <c r="C27" s="231" t="s">
        <v>1261</v>
      </c>
      <c r="D27" s="231" t="s">
        <v>1261</v>
      </c>
      <c r="E27" s="151" t="s">
        <v>353</v>
      </c>
      <c r="F27" t="s">
        <v>354</v>
      </c>
      <c r="G27" s="123" t="s">
        <v>1682</v>
      </c>
      <c r="H27" s="26">
        <v>0</v>
      </c>
      <c r="I27">
        <v>0</v>
      </c>
      <c r="J27" t="s">
        <v>1304</v>
      </c>
      <c r="K27" s="80">
        <v>43832.663194444445</v>
      </c>
      <c r="L27"/>
      <c r="O27" s="33"/>
      <c r="P27" s="26"/>
      <c r="Q27" s="77"/>
      <c r="R27" s="77"/>
      <c r="S27" s="77"/>
      <c r="T27" s="77"/>
      <c r="U27" s="77"/>
      <c r="V27" s="77"/>
      <c r="W27" s="77"/>
      <c r="X27" s="77"/>
    </row>
    <row r="28" spans="1:24" ht="22.2" customHeight="1" x14ac:dyDescent="0.25">
      <c r="A28" s="211" t="s">
        <v>2123</v>
      </c>
      <c r="B28" s="232" t="s">
        <v>2043</v>
      </c>
      <c r="C28" s="231" t="s">
        <v>1389</v>
      </c>
      <c r="D28" s="231" t="s">
        <v>1389</v>
      </c>
      <c r="E28" s="208" t="s">
        <v>353</v>
      </c>
      <c r="F28" s="63" t="s">
        <v>738</v>
      </c>
      <c r="G28" s="209" t="s">
        <v>2124</v>
      </c>
      <c r="H28" s="63" t="s">
        <v>1808</v>
      </c>
      <c r="I28" s="63">
        <v>2488813990</v>
      </c>
      <c r="J28" s="63" t="s">
        <v>1304</v>
      </c>
      <c r="K28" s="80">
        <v>43832.663194444445</v>
      </c>
      <c r="L28"/>
      <c r="P28" s="26"/>
      <c r="Q28" s="77"/>
      <c r="R28" s="77"/>
      <c r="S28" s="77"/>
      <c r="T28" s="77"/>
      <c r="U28" s="77"/>
      <c r="V28" s="77"/>
      <c r="W28" s="77"/>
      <c r="X28" s="77"/>
    </row>
    <row r="29" spans="1:24" ht="22.2" customHeight="1" x14ac:dyDescent="0.25">
      <c r="A29" s="211" t="s">
        <v>2049</v>
      </c>
      <c r="B29" s="230" t="s">
        <v>2043</v>
      </c>
      <c r="C29" s="231" t="s">
        <v>1389</v>
      </c>
      <c r="D29" s="231" t="s">
        <v>1383</v>
      </c>
      <c r="E29" s="162" t="s">
        <v>2057</v>
      </c>
      <c r="F29" t="s">
        <v>354</v>
      </c>
      <c r="G29" s="123" t="s">
        <v>2050</v>
      </c>
      <c r="H29" s="26" t="s">
        <v>2017</v>
      </c>
      <c r="I29">
        <v>9473360894</v>
      </c>
      <c r="J29" t="s">
        <v>1304</v>
      </c>
      <c r="K29" s="80">
        <v>43832.663194444445</v>
      </c>
      <c r="L29"/>
      <c r="M29" s="126"/>
      <c r="P29" s="26"/>
      <c r="Q29" s="77"/>
      <c r="R29" s="77"/>
      <c r="S29" s="77"/>
      <c r="T29" s="77"/>
      <c r="U29" s="77"/>
      <c r="V29" s="77"/>
      <c r="W29" s="77"/>
      <c r="X29" s="77"/>
    </row>
    <row r="30" spans="1:24" ht="22.2" customHeight="1" x14ac:dyDescent="0.25">
      <c r="A30" s="211" t="s">
        <v>151</v>
      </c>
      <c r="B30" s="230" t="s">
        <v>2042</v>
      </c>
      <c r="C30" s="231" t="s">
        <v>1389</v>
      </c>
      <c r="D30" s="231" t="s">
        <v>1389</v>
      </c>
      <c r="E30" s="151" t="s">
        <v>353</v>
      </c>
      <c r="F30" t="s">
        <v>738</v>
      </c>
      <c r="G30" s="123" t="s">
        <v>1648</v>
      </c>
      <c r="H30" s="26" t="s">
        <v>2002</v>
      </c>
      <c r="I30" t="s">
        <v>2001</v>
      </c>
      <c r="J30" t="s">
        <v>1304</v>
      </c>
      <c r="K30" s="80">
        <v>43832.663194444445</v>
      </c>
      <c r="L30"/>
      <c r="M30" s="126"/>
      <c r="P30" s="26"/>
      <c r="Q30" s="77"/>
      <c r="R30" s="77"/>
      <c r="S30" s="77"/>
      <c r="T30" s="77"/>
      <c r="U30" s="77"/>
      <c r="V30" s="77"/>
      <c r="W30" s="77"/>
      <c r="X30" s="77"/>
    </row>
    <row r="31" spans="1:24" ht="22.2" customHeight="1" x14ac:dyDescent="0.25">
      <c r="A31" s="211" t="s">
        <v>333</v>
      </c>
      <c r="B31" s="230" t="s">
        <v>2042</v>
      </c>
      <c r="C31" s="231" t="s">
        <v>1389</v>
      </c>
      <c r="D31" s="231" t="s">
        <v>1389</v>
      </c>
      <c r="E31" s="151" t="s">
        <v>353</v>
      </c>
      <c r="F31" t="s">
        <v>405</v>
      </c>
      <c r="G31" s="123" t="s">
        <v>1648</v>
      </c>
      <c r="H31" s="26" t="s">
        <v>1329</v>
      </c>
      <c r="I31">
        <v>9155255054</v>
      </c>
      <c r="J31" t="s">
        <v>1304</v>
      </c>
      <c r="K31" s="80">
        <v>43832.663194444445</v>
      </c>
      <c r="L31"/>
      <c r="M31" s="126"/>
      <c r="P31" s="26"/>
      <c r="Q31" s="77"/>
      <c r="R31" s="77"/>
      <c r="S31" s="77"/>
      <c r="T31" s="77"/>
      <c r="U31" s="77"/>
      <c r="V31" s="77"/>
      <c r="W31" s="77"/>
      <c r="X31" s="77"/>
    </row>
    <row r="32" spans="1:24" ht="22.2" customHeight="1" x14ac:dyDescent="0.25">
      <c r="A32" s="211" t="s">
        <v>2053</v>
      </c>
      <c r="B32" s="230" t="s">
        <v>2043</v>
      </c>
      <c r="C32" s="231" t="s">
        <v>1389</v>
      </c>
      <c r="D32" s="231" t="s">
        <v>1389</v>
      </c>
      <c r="E32" s="151" t="s">
        <v>353</v>
      </c>
      <c r="F32" t="s">
        <v>354</v>
      </c>
      <c r="G32" s="123" t="s">
        <v>1648</v>
      </c>
      <c r="H32" s="26" t="s">
        <v>2029</v>
      </c>
      <c r="I32">
        <v>3307156821</v>
      </c>
      <c r="J32" t="s">
        <v>1304</v>
      </c>
      <c r="K32" s="80">
        <v>43832.663194444445</v>
      </c>
      <c r="L32"/>
      <c r="M32" s="126"/>
      <c r="P32" s="26"/>
      <c r="Q32" s="77"/>
      <c r="R32" s="77"/>
      <c r="S32" s="77"/>
      <c r="T32" s="77"/>
      <c r="U32" s="77"/>
      <c r="V32" s="77"/>
      <c r="W32" s="77"/>
      <c r="X32" s="77"/>
    </row>
    <row r="33" spans="1:24" ht="25.8" customHeight="1" x14ac:dyDescent="0.25">
      <c r="A33" s="211" t="s">
        <v>2045</v>
      </c>
      <c r="B33" s="230" t="s">
        <v>2043</v>
      </c>
      <c r="C33" s="231" t="s">
        <v>1389</v>
      </c>
      <c r="D33" s="231" t="s">
        <v>1389</v>
      </c>
      <c r="E33" s="151" t="s">
        <v>353</v>
      </c>
      <c r="F33" t="s">
        <v>354</v>
      </c>
      <c r="G33" s="123" t="s">
        <v>1860</v>
      </c>
      <c r="H33" s="26" t="s">
        <v>1838</v>
      </c>
      <c r="I33">
        <v>2483421498</v>
      </c>
      <c r="J33" t="s">
        <v>1304</v>
      </c>
      <c r="K33" s="80">
        <v>43832.663194444445</v>
      </c>
      <c r="L33"/>
      <c r="M33" s="126"/>
      <c r="P33" s="26"/>
      <c r="Q33" s="77"/>
      <c r="R33" s="77"/>
      <c r="S33" s="77"/>
      <c r="T33" s="77"/>
      <c r="U33" s="77"/>
      <c r="V33" s="77"/>
      <c r="W33" s="77"/>
      <c r="X33" s="77"/>
    </row>
    <row r="34" spans="1:24" ht="22.2" customHeight="1" x14ac:dyDescent="0.25">
      <c r="A34" s="211" t="s">
        <v>1859</v>
      </c>
      <c r="B34" s="230" t="s">
        <v>2043</v>
      </c>
      <c r="C34" s="231" t="s">
        <v>1389</v>
      </c>
      <c r="D34" s="231" t="s">
        <v>1389</v>
      </c>
      <c r="E34" s="151" t="s">
        <v>353</v>
      </c>
      <c r="F34" t="s">
        <v>354</v>
      </c>
      <c r="G34" s="123" t="s">
        <v>1860</v>
      </c>
      <c r="H34" s="26" t="s">
        <v>1838</v>
      </c>
      <c r="I34">
        <v>2483421498</v>
      </c>
      <c r="J34" t="s">
        <v>1304</v>
      </c>
      <c r="K34" s="80">
        <v>43832.663194444445</v>
      </c>
      <c r="L34"/>
      <c r="M34" s="126"/>
      <c r="P34" s="26"/>
      <c r="Q34" s="77"/>
      <c r="R34" s="77"/>
      <c r="S34" s="77"/>
      <c r="T34" s="77"/>
      <c r="U34" s="77"/>
      <c r="V34" s="77"/>
      <c r="W34" s="77"/>
      <c r="X34" s="77"/>
    </row>
    <row r="35" spans="1:24" ht="22.2" customHeight="1" x14ac:dyDescent="0.25">
      <c r="A35" s="211" t="s">
        <v>2125</v>
      </c>
      <c r="B35" s="232" t="s">
        <v>2043</v>
      </c>
      <c r="C35" s="233" t="s">
        <v>1629</v>
      </c>
      <c r="D35" s="233" t="s">
        <v>1629</v>
      </c>
      <c r="E35" s="208" t="s">
        <v>2135</v>
      </c>
      <c r="F35" s="63" t="s">
        <v>354</v>
      </c>
      <c r="G35" s="209" t="s">
        <v>2126</v>
      </c>
      <c r="H35" s="63" t="s">
        <v>1770</v>
      </c>
      <c r="I35" s="63">
        <v>7342772676</v>
      </c>
      <c r="J35" s="63" t="s">
        <v>1304</v>
      </c>
      <c r="K35" s="80">
        <v>43832.663194444445</v>
      </c>
      <c r="L35"/>
      <c r="M35" s="126"/>
      <c r="P35" s="26"/>
      <c r="Q35" s="77"/>
      <c r="R35" s="77"/>
      <c r="S35" s="77"/>
      <c r="T35" s="77"/>
      <c r="U35" s="77"/>
      <c r="V35" s="77"/>
      <c r="W35" s="77"/>
      <c r="X35" s="77"/>
    </row>
    <row r="36" spans="1:24" ht="22.2" customHeight="1" x14ac:dyDescent="0.25">
      <c r="A36" s="211" t="s">
        <v>1930</v>
      </c>
      <c r="B36" s="230" t="s">
        <v>2042</v>
      </c>
      <c r="C36" s="231" t="s">
        <v>1389</v>
      </c>
      <c r="D36" s="231" t="s">
        <v>1389</v>
      </c>
      <c r="E36" s="151" t="s">
        <v>353</v>
      </c>
      <c r="F36">
        <v>0</v>
      </c>
      <c r="G36" s="123" t="s">
        <v>1931</v>
      </c>
      <c r="H36" s="26" t="s">
        <v>1894</v>
      </c>
      <c r="I36">
        <v>2489248952</v>
      </c>
      <c r="J36" t="s">
        <v>1304</v>
      </c>
      <c r="K36" s="148">
        <v>45017.53634259259</v>
      </c>
      <c r="L36" s="128"/>
      <c r="M36" s="126"/>
      <c r="P36" s="26"/>
      <c r="Q36" s="77"/>
      <c r="R36" s="77"/>
      <c r="S36" s="77"/>
      <c r="T36" s="77"/>
      <c r="U36" s="77"/>
      <c r="V36" s="77"/>
      <c r="W36" s="77"/>
      <c r="X36" s="77"/>
    </row>
    <row r="37" spans="1:24" ht="22.2" customHeight="1" x14ac:dyDescent="0.25">
      <c r="A37" s="211" t="s">
        <v>383</v>
      </c>
      <c r="B37" s="230" t="s">
        <v>2042</v>
      </c>
      <c r="C37" s="231" t="s">
        <v>1389</v>
      </c>
      <c r="D37" s="231" t="s">
        <v>1389</v>
      </c>
      <c r="E37" s="151" t="s">
        <v>353</v>
      </c>
      <c r="F37" t="s">
        <v>401</v>
      </c>
      <c r="G37" s="123" t="s">
        <v>1918</v>
      </c>
      <c r="H37" s="26" t="s">
        <v>1351</v>
      </c>
      <c r="I37">
        <v>2487522992</v>
      </c>
      <c r="J37" t="s">
        <v>1304</v>
      </c>
      <c r="K37" s="148">
        <v>45017.704525462963</v>
      </c>
      <c r="L37" s="128"/>
      <c r="M37" s="126"/>
      <c r="P37" s="26"/>
      <c r="Q37" s="77"/>
      <c r="R37" s="77"/>
      <c r="S37" s="77"/>
      <c r="T37" s="77"/>
      <c r="U37" s="77"/>
      <c r="V37" s="77"/>
      <c r="W37" s="77"/>
      <c r="X37" s="77"/>
    </row>
    <row r="38" spans="1:24" ht="22.2" customHeight="1" x14ac:dyDescent="0.25">
      <c r="A38" s="211" t="s">
        <v>1380</v>
      </c>
      <c r="B38" s="230" t="s">
        <v>2042</v>
      </c>
      <c r="C38" s="231" t="s">
        <v>1389</v>
      </c>
      <c r="D38" s="231" t="s">
        <v>1389</v>
      </c>
      <c r="E38" s="151" t="s">
        <v>353</v>
      </c>
      <c r="F38" t="s">
        <v>401</v>
      </c>
      <c r="G38" s="123" t="s">
        <v>1918</v>
      </c>
      <c r="H38" s="26" t="s">
        <v>1351</v>
      </c>
      <c r="I38">
        <v>2487522992</v>
      </c>
      <c r="J38" t="s">
        <v>1304</v>
      </c>
      <c r="K38" s="148"/>
      <c r="L38" s="128"/>
      <c r="P38" s="26"/>
      <c r="Q38" s="77"/>
      <c r="R38" s="77"/>
      <c r="S38" s="77"/>
      <c r="T38" s="77"/>
      <c r="U38" s="77"/>
      <c r="V38" s="77"/>
      <c r="W38" s="77"/>
      <c r="X38" s="77"/>
    </row>
    <row r="39" spans="1:24" s="77" customFormat="1" ht="22.2" customHeight="1" x14ac:dyDescent="0.25">
      <c r="A39" s="211" t="s">
        <v>1613</v>
      </c>
      <c r="B39" s="230" t="s">
        <v>2043</v>
      </c>
      <c r="C39" s="231" t="s">
        <v>1389</v>
      </c>
      <c r="D39" s="231" t="s">
        <v>1389</v>
      </c>
      <c r="E39" s="151" t="s">
        <v>1991</v>
      </c>
      <c r="F39" t="s">
        <v>401</v>
      </c>
      <c r="G39" s="123" t="s">
        <v>1786</v>
      </c>
      <c r="H39" s="26" t="s">
        <v>1761</v>
      </c>
      <c r="I39">
        <v>6168480411</v>
      </c>
      <c r="J39" t="s">
        <v>1304</v>
      </c>
      <c r="K39" s="148">
        <v>45076.645416666666</v>
      </c>
      <c r="L39" s="128"/>
      <c r="M39" s="114"/>
      <c r="N39" s="113"/>
      <c r="O39" s="113"/>
      <c r="P39" s="113"/>
      <c r="Q39" s="113"/>
    </row>
    <row r="40" spans="1:24" s="77" customFormat="1" ht="22.2" customHeight="1" x14ac:dyDescent="0.25">
      <c r="A40" s="211" t="s">
        <v>1615</v>
      </c>
      <c r="B40" s="230" t="s">
        <v>2043</v>
      </c>
      <c r="C40" s="231" t="s">
        <v>1389</v>
      </c>
      <c r="D40" s="231" t="s">
        <v>1389</v>
      </c>
      <c r="E40" s="151" t="s">
        <v>353</v>
      </c>
      <c r="F40" t="s">
        <v>406</v>
      </c>
      <c r="G40" s="123" t="s">
        <v>1776</v>
      </c>
      <c r="H40" s="26" t="s">
        <v>1710</v>
      </c>
      <c r="I40">
        <v>2487058102</v>
      </c>
      <c r="J40" t="s">
        <v>1304</v>
      </c>
      <c r="K40" s="148"/>
      <c r="L40" s="128"/>
      <c r="M40" s="114"/>
      <c r="N40" s="113"/>
      <c r="O40" s="113"/>
      <c r="P40" s="113"/>
    </row>
    <row r="41" spans="1:24" s="77" customFormat="1" ht="22.2" customHeight="1" x14ac:dyDescent="0.25">
      <c r="A41" s="211" t="s">
        <v>1784</v>
      </c>
      <c r="B41" s="231" t="s">
        <v>2043</v>
      </c>
      <c r="C41" s="231" t="s">
        <v>1485</v>
      </c>
      <c r="D41" s="231" t="s">
        <v>1485</v>
      </c>
      <c r="E41" s="151" t="s">
        <v>353</v>
      </c>
      <c r="F41" t="s">
        <v>406</v>
      </c>
      <c r="G41" s="123" t="s">
        <v>1785</v>
      </c>
      <c r="H41" s="26" t="s">
        <v>1745</v>
      </c>
      <c r="I41">
        <v>3135751216</v>
      </c>
      <c r="J41" t="s">
        <v>1304</v>
      </c>
      <c r="K41" s="148"/>
      <c r="L41" s="128"/>
      <c r="M41" s="113"/>
      <c r="N41" s="113"/>
      <c r="O41" s="113"/>
      <c r="P41" s="113"/>
    </row>
    <row r="42" spans="1:24" s="77" customFormat="1" ht="22.2" customHeight="1" x14ac:dyDescent="0.25">
      <c r="A42" s="211" t="s">
        <v>2112</v>
      </c>
      <c r="B42" s="232" t="s">
        <v>2043</v>
      </c>
      <c r="C42" s="231" t="s">
        <v>1389</v>
      </c>
      <c r="D42" s="231" t="s">
        <v>1389</v>
      </c>
      <c r="E42" s="208" t="s">
        <v>353</v>
      </c>
      <c r="F42" s="63" t="s">
        <v>406</v>
      </c>
      <c r="G42" s="209" t="s">
        <v>1785</v>
      </c>
      <c r="H42" s="63" t="s">
        <v>1754</v>
      </c>
      <c r="I42" s="63" t="s">
        <v>1920</v>
      </c>
      <c r="J42" s="63" t="s">
        <v>1304</v>
      </c>
      <c r="K42" s="148"/>
      <c r="L42" s="128"/>
      <c r="M42" s="113"/>
      <c r="N42" s="113"/>
      <c r="O42" s="113"/>
      <c r="P42" s="113"/>
    </row>
    <row r="43" spans="1:24" s="77" customFormat="1" ht="22.2" customHeight="1" x14ac:dyDescent="0.25">
      <c r="A43" s="211" t="s">
        <v>994</v>
      </c>
      <c r="B43" s="230" t="s">
        <v>2042</v>
      </c>
      <c r="C43" s="231" t="s">
        <v>1501</v>
      </c>
      <c r="D43" s="231" t="s">
        <v>1261</v>
      </c>
      <c r="E43" s="154" t="s">
        <v>2147</v>
      </c>
      <c r="F43" t="s">
        <v>405</v>
      </c>
      <c r="G43" s="123" t="s">
        <v>1684</v>
      </c>
      <c r="H43" s="26" t="s">
        <v>894</v>
      </c>
      <c r="I43">
        <v>2485353713</v>
      </c>
      <c r="J43" t="s">
        <v>1304</v>
      </c>
      <c r="K43" s="148"/>
      <c r="L43" s="128"/>
      <c r="M43" s="113"/>
      <c r="N43" s="113"/>
      <c r="O43" s="113"/>
      <c r="P43" s="113"/>
    </row>
    <row r="44" spans="1:24" s="77" customFormat="1" ht="22.2" customHeight="1" x14ac:dyDescent="0.25">
      <c r="A44" s="211" t="s">
        <v>2052</v>
      </c>
      <c r="B44" s="230" t="s">
        <v>2042</v>
      </c>
      <c r="C44" s="231" t="s">
        <v>1389</v>
      </c>
      <c r="D44" s="231" t="s">
        <v>1389</v>
      </c>
      <c r="E44" s="151" t="s">
        <v>353</v>
      </c>
      <c r="F44" t="s">
        <v>405</v>
      </c>
      <c r="G44" s="123" t="s">
        <v>1888</v>
      </c>
      <c r="H44" s="26" t="s">
        <v>2025</v>
      </c>
      <c r="I44">
        <v>2484374215</v>
      </c>
      <c r="J44" t="s">
        <v>1304</v>
      </c>
      <c r="K44" s="80">
        <v>43832.663194444445</v>
      </c>
      <c r="L44"/>
      <c r="M44" s="113"/>
      <c r="N44" s="113"/>
      <c r="O44" s="113"/>
      <c r="P44" s="113"/>
    </row>
    <row r="45" spans="1:24" s="77" customFormat="1" ht="22.2" customHeight="1" x14ac:dyDescent="0.25">
      <c r="A45" s="211" t="s">
        <v>332</v>
      </c>
      <c r="B45" s="230" t="s">
        <v>2042</v>
      </c>
      <c r="C45" s="231" t="s">
        <v>1389</v>
      </c>
      <c r="D45" s="231" t="s">
        <v>1389</v>
      </c>
      <c r="E45" s="151" t="s">
        <v>353</v>
      </c>
      <c r="F45" t="s">
        <v>400</v>
      </c>
      <c r="G45" s="123" t="s">
        <v>1623</v>
      </c>
      <c r="H45" s="26" t="s">
        <v>352</v>
      </c>
      <c r="I45" t="s">
        <v>1311</v>
      </c>
      <c r="J45" t="s">
        <v>1304</v>
      </c>
      <c r="K45" s="148"/>
      <c r="L45" s="128"/>
      <c r="M45" s="113"/>
      <c r="N45" s="113"/>
      <c r="O45" s="113"/>
      <c r="P45" s="113"/>
    </row>
    <row r="46" spans="1:24" s="77" customFormat="1" ht="22.2" customHeight="1" x14ac:dyDescent="0.25">
      <c r="A46" s="211" t="s">
        <v>1593</v>
      </c>
      <c r="B46" s="230" t="s">
        <v>2042</v>
      </c>
      <c r="C46" s="231" t="s">
        <v>1389</v>
      </c>
      <c r="D46" s="231" t="s">
        <v>1389</v>
      </c>
      <c r="E46" s="151" t="s">
        <v>353</v>
      </c>
      <c r="F46" t="s">
        <v>400</v>
      </c>
      <c r="G46" s="123" t="s">
        <v>1623</v>
      </c>
      <c r="H46" s="26" t="s">
        <v>352</v>
      </c>
      <c r="I46">
        <v>2485087328</v>
      </c>
      <c r="J46" t="s">
        <v>1304</v>
      </c>
      <c r="K46" s="148"/>
      <c r="L46" s="128"/>
      <c r="M46" s="113"/>
      <c r="N46" s="113"/>
      <c r="O46" s="113"/>
    </row>
    <row r="47" spans="1:24" s="77" customFormat="1" ht="22.2" customHeight="1" x14ac:dyDescent="0.25">
      <c r="A47" s="211" t="s">
        <v>2129</v>
      </c>
      <c r="B47" s="232" t="s">
        <v>2043</v>
      </c>
      <c r="C47" s="231" t="s">
        <v>1389</v>
      </c>
      <c r="D47" s="231" t="s">
        <v>1389</v>
      </c>
      <c r="E47" s="208" t="s">
        <v>353</v>
      </c>
      <c r="F47" s="63" t="s">
        <v>367</v>
      </c>
      <c r="G47" s="209" t="s">
        <v>2130</v>
      </c>
      <c r="H47" s="63" t="s">
        <v>2097</v>
      </c>
      <c r="I47" s="63">
        <v>2485357476</v>
      </c>
      <c r="J47" s="63" t="s">
        <v>1304</v>
      </c>
      <c r="K47" s="148"/>
      <c r="L47" s="128"/>
      <c r="M47" s="113"/>
      <c r="N47" s="113"/>
      <c r="O47" s="113"/>
    </row>
    <row r="48" spans="1:24" s="77" customFormat="1" ht="22.2" customHeight="1" x14ac:dyDescent="0.25">
      <c r="A48" s="211" t="s">
        <v>2133</v>
      </c>
      <c r="B48" s="232" t="s">
        <v>2043</v>
      </c>
      <c r="C48" s="231" t="s">
        <v>1261</v>
      </c>
      <c r="D48" s="231" t="s">
        <v>1261</v>
      </c>
      <c r="E48" s="208" t="s">
        <v>353</v>
      </c>
      <c r="F48" s="63" t="s">
        <v>367</v>
      </c>
      <c r="G48" s="209" t="s">
        <v>2134</v>
      </c>
      <c r="H48" s="63" t="s">
        <v>2109</v>
      </c>
      <c r="I48" s="63" t="s">
        <v>2108</v>
      </c>
      <c r="J48" s="63" t="s">
        <v>1304</v>
      </c>
      <c r="K48" s="148"/>
      <c r="L48" s="128"/>
      <c r="M48" s="113"/>
      <c r="N48" s="113"/>
      <c r="O48" s="113"/>
      <c r="P48" s="113"/>
    </row>
    <row r="49" spans="1:24" s="77" customFormat="1" ht="22.2" customHeight="1" x14ac:dyDescent="0.25">
      <c r="A49" s="211" t="s">
        <v>1961</v>
      </c>
      <c r="B49" s="230" t="s">
        <v>2042</v>
      </c>
      <c r="C49" s="231" t="s">
        <v>1389</v>
      </c>
      <c r="D49" s="231" t="s">
        <v>1389</v>
      </c>
      <c r="E49" s="151" t="s">
        <v>1993</v>
      </c>
      <c r="F49" t="s">
        <v>367</v>
      </c>
      <c r="G49" s="123" t="s">
        <v>1937</v>
      </c>
      <c r="H49" s="26" t="s">
        <v>1955</v>
      </c>
      <c r="I49" t="s">
        <v>1954</v>
      </c>
      <c r="J49" t="s">
        <v>1304</v>
      </c>
      <c r="K49" s="80">
        <v>43832.663194444445</v>
      </c>
      <c r="L49"/>
      <c r="M49" s="113"/>
      <c r="N49" s="113"/>
      <c r="O49" s="113"/>
      <c r="P49" s="113"/>
    </row>
    <row r="50" spans="1:24" s="77" customFormat="1" ht="22.2" customHeight="1" x14ac:dyDescent="0.25">
      <c r="A50" s="211" t="s">
        <v>1857</v>
      </c>
      <c r="B50" s="230" t="s">
        <v>2043</v>
      </c>
      <c r="C50" s="231" t="s">
        <v>1383</v>
      </c>
      <c r="D50" s="231" t="s">
        <v>2079</v>
      </c>
      <c r="E50" s="213"/>
      <c r="F50" t="s">
        <v>354</v>
      </c>
      <c r="G50" s="123" t="s">
        <v>1858</v>
      </c>
      <c r="H50" s="26" t="s">
        <v>1739</v>
      </c>
      <c r="I50">
        <v>2485087319</v>
      </c>
      <c r="J50" t="s">
        <v>1304</v>
      </c>
      <c r="K50" s="132"/>
      <c r="L50" s="128"/>
      <c r="M50" s="130"/>
      <c r="N50" s="113"/>
      <c r="O50" s="113"/>
      <c r="P50" s="113"/>
    </row>
    <row r="51" spans="1:24" s="77" customFormat="1" ht="22.2" customHeight="1" x14ac:dyDescent="0.25">
      <c r="A51" s="211" t="s">
        <v>2074</v>
      </c>
      <c r="B51" s="230" t="s">
        <v>2043</v>
      </c>
      <c r="C51" s="231" t="s">
        <v>2075</v>
      </c>
      <c r="D51" s="231" t="s">
        <v>2079</v>
      </c>
      <c r="E51" s="213"/>
      <c r="F51">
        <v>0</v>
      </c>
      <c r="G51" s="123" t="s">
        <v>1913</v>
      </c>
      <c r="H51" s="26" t="s">
        <v>1898</v>
      </c>
      <c r="I51">
        <v>2485058213</v>
      </c>
      <c r="J51" t="s">
        <v>1304</v>
      </c>
      <c r="K51" s="132"/>
      <c r="L51" s="128"/>
      <c r="M51" s="114"/>
      <c r="N51" s="113"/>
      <c r="O51" s="113"/>
      <c r="P51" s="113"/>
    </row>
    <row r="52" spans="1:24" s="77" customFormat="1" ht="22.2" customHeight="1" x14ac:dyDescent="0.25">
      <c r="A52" s="211" t="s">
        <v>2073</v>
      </c>
      <c r="B52" s="230" t="s">
        <v>2042</v>
      </c>
      <c r="C52" s="231" t="s">
        <v>1389</v>
      </c>
      <c r="D52" s="231" t="s">
        <v>2079</v>
      </c>
      <c r="E52" s="213"/>
      <c r="F52">
        <v>0</v>
      </c>
      <c r="G52" t="s">
        <v>1913</v>
      </c>
      <c r="H52" s="26" t="s">
        <v>1898</v>
      </c>
      <c r="I52">
        <v>2485058213</v>
      </c>
      <c r="J52" t="s">
        <v>1304</v>
      </c>
      <c r="K52" s="132"/>
      <c r="L52" s="128"/>
      <c r="M52" s="113"/>
      <c r="N52" s="113"/>
      <c r="O52" s="113"/>
      <c r="P52" s="113"/>
    </row>
    <row r="53" spans="1:24" ht="22.2" customHeight="1" x14ac:dyDescent="0.25">
      <c r="A53" s="211" t="s">
        <v>1933</v>
      </c>
      <c r="B53" s="230" t="s">
        <v>2043</v>
      </c>
      <c r="C53" s="231" t="s">
        <v>1389</v>
      </c>
      <c r="D53" s="231" t="s">
        <v>1389</v>
      </c>
      <c r="E53" s="214" t="s">
        <v>2078</v>
      </c>
      <c r="F53">
        <v>0</v>
      </c>
      <c r="G53" s="123" t="s">
        <v>1934</v>
      </c>
      <c r="H53" s="26" t="s">
        <v>1924</v>
      </c>
      <c r="I53">
        <v>2482528021</v>
      </c>
      <c r="J53" t="s">
        <v>1304</v>
      </c>
      <c r="K53" s="128"/>
      <c r="L53" s="128"/>
      <c r="M53" s="126"/>
      <c r="P53" s="26"/>
      <c r="Q53" s="77"/>
      <c r="R53" s="77"/>
      <c r="S53" s="77"/>
      <c r="T53" s="77"/>
      <c r="U53" s="77"/>
      <c r="V53" s="77"/>
      <c r="W53" s="77"/>
      <c r="X53" s="77"/>
    </row>
    <row r="54" spans="1:24" s="77" customFormat="1" ht="22.2" customHeight="1" x14ac:dyDescent="0.25">
      <c r="A54" s="211" t="s">
        <v>2113</v>
      </c>
      <c r="B54" s="232" t="s">
        <v>2043</v>
      </c>
      <c r="C54" s="231" t="s">
        <v>1389</v>
      </c>
      <c r="D54" s="231" t="s">
        <v>1389</v>
      </c>
      <c r="E54" s="208" t="s">
        <v>353</v>
      </c>
      <c r="F54" s="63">
        <v>0</v>
      </c>
      <c r="G54" s="63" t="s">
        <v>2114</v>
      </c>
      <c r="H54" s="63" t="s">
        <v>1743</v>
      </c>
      <c r="I54" s="63">
        <v>7347483692</v>
      </c>
      <c r="J54" s="63" t="s">
        <v>1304</v>
      </c>
      <c r="K54" s="132"/>
      <c r="L54" s="128"/>
      <c r="M54" s="113"/>
      <c r="N54" s="113"/>
      <c r="O54" s="113"/>
      <c r="P54" s="113"/>
    </row>
    <row r="55" spans="1:24" s="77" customFormat="1" ht="22.2" customHeight="1" x14ac:dyDescent="0.25">
      <c r="A55" s="211" t="s">
        <v>1799</v>
      </c>
      <c r="B55" s="230" t="s">
        <v>2043</v>
      </c>
      <c r="C55" s="231" t="s">
        <v>1389</v>
      </c>
      <c r="D55" s="231" t="s">
        <v>1389</v>
      </c>
      <c r="E55" s="151" t="s">
        <v>353</v>
      </c>
      <c r="F55">
        <v>0</v>
      </c>
      <c r="G55" t="s">
        <v>1800</v>
      </c>
      <c r="H55" s="26" t="s">
        <v>1928</v>
      </c>
      <c r="I55">
        <v>2488406573</v>
      </c>
      <c r="J55" t="s">
        <v>1304</v>
      </c>
      <c r="K55" s="132"/>
      <c r="L55" s="128"/>
      <c r="M55" s="113"/>
      <c r="N55" s="113"/>
      <c r="O55" s="113"/>
      <c r="P55" s="113"/>
    </row>
    <row r="56" spans="1:24" s="77" customFormat="1" ht="22.2" customHeight="1" x14ac:dyDescent="0.25">
      <c r="A56" s="211" t="s">
        <v>378</v>
      </c>
      <c r="B56" s="230" t="s">
        <v>2042</v>
      </c>
      <c r="C56" s="231" t="s">
        <v>1389</v>
      </c>
      <c r="D56" s="231" t="s">
        <v>1389</v>
      </c>
      <c r="E56" s="151" t="s">
        <v>353</v>
      </c>
      <c r="F56" t="s">
        <v>405</v>
      </c>
      <c r="G56" t="s">
        <v>1688</v>
      </c>
      <c r="H56" s="26" t="s">
        <v>909</v>
      </c>
      <c r="I56">
        <v>2488048608</v>
      </c>
      <c r="J56" t="s">
        <v>1304</v>
      </c>
      <c r="K56" s="132"/>
      <c r="L56" s="128"/>
      <c r="M56" s="113"/>
      <c r="N56" s="113"/>
      <c r="O56" s="113"/>
      <c r="P56" s="113"/>
    </row>
    <row r="57" spans="1:24" s="77" customFormat="1" ht="22.2" customHeight="1" x14ac:dyDescent="0.25">
      <c r="A57" s="211" t="s">
        <v>1853</v>
      </c>
      <c r="B57" s="230" t="s">
        <v>2043</v>
      </c>
      <c r="C57" s="231" t="s">
        <v>1389</v>
      </c>
      <c r="D57" s="231" t="s">
        <v>1389</v>
      </c>
      <c r="E57" s="151" t="s">
        <v>353</v>
      </c>
      <c r="F57" t="s">
        <v>367</v>
      </c>
      <c r="G57" t="s">
        <v>1854</v>
      </c>
      <c r="H57" s="26" t="s">
        <v>1830</v>
      </c>
      <c r="I57">
        <v>2485250590</v>
      </c>
      <c r="J57" t="s">
        <v>1304</v>
      </c>
      <c r="K57" s="132"/>
      <c r="L57" s="128"/>
      <c r="M57" s="113"/>
      <c r="N57" s="113"/>
      <c r="O57" s="113"/>
      <c r="P57" s="113"/>
    </row>
    <row r="58" spans="1:24" s="77" customFormat="1" ht="22.2" customHeight="1" x14ac:dyDescent="0.25">
      <c r="A58" s="211" t="s">
        <v>2063</v>
      </c>
      <c r="B58" s="230" t="s">
        <v>2043</v>
      </c>
      <c r="C58" s="231" t="s">
        <v>1389</v>
      </c>
      <c r="D58" s="231" t="s">
        <v>1389</v>
      </c>
      <c r="E58" s="214" t="s">
        <v>2067</v>
      </c>
      <c r="F58"/>
      <c r="G58" s="26" t="s">
        <v>2141</v>
      </c>
      <c r="H58" s="26"/>
      <c r="I58"/>
      <c r="J58"/>
      <c r="K58" s="132"/>
      <c r="L58" s="128"/>
      <c r="M58" s="113"/>
      <c r="N58" s="113"/>
      <c r="O58" s="113"/>
      <c r="P58" s="113"/>
    </row>
    <row r="59" spans="1:24" s="77" customFormat="1" ht="22.2" customHeight="1" x14ac:dyDescent="0.25">
      <c r="A59" s="211" t="s">
        <v>1777</v>
      </c>
      <c r="B59" s="230" t="s">
        <v>2043</v>
      </c>
      <c r="C59" s="235" t="s">
        <v>2081</v>
      </c>
      <c r="D59" s="235" t="s">
        <v>2136</v>
      </c>
      <c r="E59" s="151" t="s">
        <v>353</v>
      </c>
      <c r="F59" t="s">
        <v>400</v>
      </c>
      <c r="G59" s="26" t="s">
        <v>2059</v>
      </c>
      <c r="H59" s="26" t="s">
        <v>1721</v>
      </c>
      <c r="I59" t="s">
        <v>1720</v>
      </c>
      <c r="J59" t="s">
        <v>1304</v>
      </c>
      <c r="K59" s="132">
        <v>45036.481678240743</v>
      </c>
      <c r="L59" s="128"/>
      <c r="M59" s="113"/>
      <c r="N59" s="113"/>
      <c r="O59" s="113"/>
      <c r="P59" s="113"/>
    </row>
    <row r="60" spans="1:24" s="77" customFormat="1" ht="22.2" customHeight="1" x14ac:dyDescent="0.25">
      <c r="A60" s="211" t="s">
        <v>67</v>
      </c>
      <c r="B60" s="232" t="s">
        <v>2043</v>
      </c>
      <c r="C60" s="236" t="s">
        <v>1681</v>
      </c>
      <c r="D60" s="236" t="s">
        <v>1681</v>
      </c>
      <c r="E60" s="208" t="s">
        <v>353</v>
      </c>
      <c r="F60" s="63" t="s">
        <v>406</v>
      </c>
      <c r="G60" s="63" t="s">
        <v>2111</v>
      </c>
      <c r="H60" s="63">
        <v>0</v>
      </c>
      <c r="I60" s="63">
        <v>0</v>
      </c>
      <c r="J60" s="63" t="s">
        <v>1304</v>
      </c>
      <c r="K60" s="128"/>
      <c r="L60" s="128"/>
      <c r="M60" s="113"/>
      <c r="N60" s="113"/>
      <c r="O60" s="113"/>
      <c r="P60" s="113"/>
    </row>
    <row r="61" spans="1:24" ht="22.2" customHeight="1" x14ac:dyDescent="0.25">
      <c r="A61" s="211" t="s">
        <v>1778</v>
      </c>
      <c r="B61" s="230" t="s">
        <v>2043</v>
      </c>
      <c r="C61" s="231" t="s">
        <v>1389</v>
      </c>
      <c r="D61" s="231" t="s">
        <v>1389</v>
      </c>
      <c r="E61" s="151"/>
      <c r="F61" t="s">
        <v>401</v>
      </c>
      <c r="G61" t="s">
        <v>1779</v>
      </c>
      <c r="H61" s="26" t="s">
        <v>1725</v>
      </c>
      <c r="I61">
        <v>2489301774</v>
      </c>
      <c r="J61" t="s">
        <v>1304</v>
      </c>
      <c r="K61" s="80">
        <v>43832.663194444445</v>
      </c>
      <c r="L61"/>
      <c r="P61" s="26"/>
      <c r="Q61" s="77"/>
      <c r="R61" s="77"/>
      <c r="S61" s="77"/>
      <c r="T61" s="77"/>
      <c r="U61" s="77"/>
      <c r="V61" s="77"/>
      <c r="W61" s="77"/>
      <c r="X61" s="77"/>
    </row>
    <row r="62" spans="1:24" ht="22.2" customHeight="1" x14ac:dyDescent="0.25">
      <c r="A62" s="211" t="s">
        <v>1602</v>
      </c>
      <c r="B62" s="230" t="s">
        <v>2043</v>
      </c>
      <c r="C62" s="231" t="s">
        <v>1389</v>
      </c>
      <c r="D62" s="235" t="s">
        <v>1261</v>
      </c>
      <c r="E62" s="151" t="s">
        <v>353</v>
      </c>
      <c r="F62" t="s">
        <v>367</v>
      </c>
      <c r="G62" t="s">
        <v>1625</v>
      </c>
      <c r="H62" s="26" t="s">
        <v>1609</v>
      </c>
      <c r="I62">
        <v>2487633735</v>
      </c>
      <c r="J62" t="s">
        <v>1304</v>
      </c>
      <c r="K62" s="80">
        <v>43832.663194444445</v>
      </c>
      <c r="L62"/>
    </row>
    <row r="63" spans="1:24" ht="22.2" customHeight="1" x14ac:dyDescent="0.25">
      <c r="A63" s="211" t="s">
        <v>1801</v>
      </c>
      <c r="B63" s="231" t="s">
        <v>2043</v>
      </c>
      <c r="C63" s="231" t="s">
        <v>1383</v>
      </c>
      <c r="D63" s="235" t="s">
        <v>2082</v>
      </c>
      <c r="E63" s="151" t="s">
        <v>353</v>
      </c>
      <c r="F63" t="s">
        <v>367</v>
      </c>
      <c r="G63" t="s">
        <v>1802</v>
      </c>
      <c r="H63" s="26" t="s">
        <v>1798</v>
      </c>
      <c r="I63">
        <v>2483463111</v>
      </c>
      <c r="J63" t="s">
        <v>1304</v>
      </c>
      <c r="K63" s="80">
        <v>43832.663194444445</v>
      </c>
      <c r="L63"/>
    </row>
    <row r="64" spans="1:24" ht="22.2" customHeight="1" x14ac:dyDescent="0.25">
      <c r="A64" s="211" t="s">
        <v>1861</v>
      </c>
      <c r="B64" s="231" t="s">
        <v>2043</v>
      </c>
      <c r="C64" s="236" t="s">
        <v>2066</v>
      </c>
      <c r="D64" s="235" t="s">
        <v>2082</v>
      </c>
      <c r="E64" s="151" t="s">
        <v>353</v>
      </c>
      <c r="F64" t="s">
        <v>367</v>
      </c>
      <c r="G64" t="s">
        <v>1862</v>
      </c>
      <c r="H64" s="26" t="s">
        <v>1798</v>
      </c>
      <c r="I64">
        <v>2483463111</v>
      </c>
      <c r="J64" t="s">
        <v>1304</v>
      </c>
      <c r="K64" s="80">
        <v>43832.663194444445</v>
      </c>
      <c r="L64"/>
    </row>
    <row r="65" spans="1:12" ht="22.2" customHeight="1" x14ac:dyDescent="0.25">
      <c r="A65" s="211" t="s">
        <v>1782</v>
      </c>
      <c r="B65" s="230" t="s">
        <v>2043</v>
      </c>
      <c r="C65" s="231" t="s">
        <v>1389</v>
      </c>
      <c r="D65" s="231" t="s">
        <v>1389</v>
      </c>
      <c r="E65" s="151" t="s">
        <v>353</v>
      </c>
      <c r="F65" t="s">
        <v>367</v>
      </c>
      <c r="G65" t="s">
        <v>1783</v>
      </c>
      <c r="H65" s="26" t="s">
        <v>1732</v>
      </c>
      <c r="I65" t="s">
        <v>1731</v>
      </c>
      <c r="J65" t="s">
        <v>1304</v>
      </c>
      <c r="K65" s="80">
        <v>43832.663194444445</v>
      </c>
      <c r="L65"/>
    </row>
    <row r="66" spans="1:12" ht="22.2" customHeight="1" x14ac:dyDescent="0.25">
      <c r="A66" s="211" t="s">
        <v>2121</v>
      </c>
      <c r="B66" s="231" t="s">
        <v>2042</v>
      </c>
      <c r="C66" s="231" t="s">
        <v>1261</v>
      </c>
      <c r="D66" s="231" t="s">
        <v>1261</v>
      </c>
      <c r="E66" s="208" t="s">
        <v>353</v>
      </c>
      <c r="F66" s="63" t="s">
        <v>737</v>
      </c>
      <c r="G66" s="63" t="s">
        <v>2122</v>
      </c>
      <c r="H66" s="63" t="s">
        <v>2039</v>
      </c>
      <c r="I66" s="63">
        <v>0</v>
      </c>
      <c r="J66" s="63" t="s">
        <v>1304</v>
      </c>
      <c r="K66" s="80">
        <v>43832.663194444445</v>
      </c>
      <c r="L66"/>
    </row>
    <row r="67" spans="1:12" ht="22.2" customHeight="1" x14ac:dyDescent="0.25">
      <c r="A67" s="211" t="s">
        <v>595</v>
      </c>
      <c r="B67" s="232" t="s">
        <v>2140</v>
      </c>
      <c r="C67" s="236" t="s">
        <v>2137</v>
      </c>
      <c r="D67" s="236" t="s">
        <v>2137</v>
      </c>
      <c r="E67" s="208" t="s">
        <v>2139</v>
      </c>
      <c r="F67" s="63" t="s">
        <v>406</v>
      </c>
      <c r="G67" s="63" t="s">
        <v>2122</v>
      </c>
      <c r="H67" s="210" t="s">
        <v>1374</v>
      </c>
      <c r="I67" s="63">
        <v>8472075622</v>
      </c>
      <c r="J67" s="63" t="s">
        <v>1304</v>
      </c>
      <c r="K67" s="80">
        <v>43832.663194444445</v>
      </c>
      <c r="L67"/>
    </row>
    <row r="68" spans="1:12" ht="22.2" customHeight="1" x14ac:dyDescent="0.25">
      <c r="A68" s="211" t="s">
        <v>1957</v>
      </c>
      <c r="B68" s="231" t="s">
        <v>2042</v>
      </c>
      <c r="C68" s="231" t="s">
        <v>1383</v>
      </c>
      <c r="D68" s="231" t="s">
        <v>1261</v>
      </c>
      <c r="E68" s="151" t="s">
        <v>353</v>
      </c>
      <c r="F68" t="s">
        <v>367</v>
      </c>
      <c r="G68" t="s">
        <v>1958</v>
      </c>
      <c r="H68" s="26" t="s">
        <v>1386</v>
      </c>
      <c r="I68">
        <v>7345581458</v>
      </c>
      <c r="J68" t="s">
        <v>1304</v>
      </c>
      <c r="K68" s="80"/>
      <c r="L68"/>
    </row>
    <row r="69" spans="1:12" ht="22.2" customHeight="1" x14ac:dyDescent="0.25">
      <c r="A69" s="211" t="s">
        <v>2120</v>
      </c>
      <c r="B69" s="232" t="s">
        <v>2043</v>
      </c>
      <c r="C69" s="222" t="s">
        <v>1389</v>
      </c>
      <c r="D69" s="222" t="s">
        <v>1389</v>
      </c>
      <c r="E69" s="208" t="s">
        <v>353</v>
      </c>
      <c r="F69" s="63" t="s">
        <v>367</v>
      </c>
      <c r="G69" s="63" t="s">
        <v>1958</v>
      </c>
      <c r="H69" s="63" t="s">
        <v>1386</v>
      </c>
      <c r="I69" s="63">
        <v>7345581458</v>
      </c>
      <c r="J69" s="63" t="s">
        <v>1304</v>
      </c>
      <c r="K69" s="80">
        <v>43832.663194444445</v>
      </c>
      <c r="L69"/>
    </row>
    <row r="70" spans="1:12" ht="27.6" customHeight="1" x14ac:dyDescent="0.25">
      <c r="A70" s="211" t="s">
        <v>1885</v>
      </c>
      <c r="B70" s="232" t="s">
        <v>2043</v>
      </c>
      <c r="C70" s="236" t="s">
        <v>1261</v>
      </c>
      <c r="D70" s="222" t="s">
        <v>1389</v>
      </c>
      <c r="E70" s="208" t="s">
        <v>353</v>
      </c>
      <c r="F70" s="63" t="s">
        <v>354</v>
      </c>
      <c r="G70" s="63" t="s">
        <v>1886</v>
      </c>
      <c r="H70" s="63" t="s">
        <v>1880</v>
      </c>
      <c r="I70" s="63">
        <v>2489100343</v>
      </c>
      <c r="J70" s="63" t="s">
        <v>1304</v>
      </c>
      <c r="K70" s="80">
        <v>43832.663194444445</v>
      </c>
      <c r="L70"/>
    </row>
    <row r="71" spans="1:12" ht="27.6" customHeight="1" x14ac:dyDescent="0.25">
      <c r="A71" s="211" t="s">
        <v>1590</v>
      </c>
      <c r="B71" s="232" t="s">
        <v>2042</v>
      </c>
      <c r="C71" s="222" t="s">
        <v>1389</v>
      </c>
      <c r="D71" s="222" t="s">
        <v>1389</v>
      </c>
      <c r="E71" s="208" t="s">
        <v>353</v>
      </c>
      <c r="F71" s="63" t="s">
        <v>354</v>
      </c>
      <c r="G71" s="63" t="s">
        <v>2054</v>
      </c>
      <c r="H71" s="63">
        <v>0</v>
      </c>
      <c r="I71" s="63">
        <v>0</v>
      </c>
      <c r="J71" s="63" t="s">
        <v>1304</v>
      </c>
      <c r="K71" s="80">
        <v>43832.663194444445</v>
      </c>
      <c r="L71"/>
    </row>
    <row r="72" spans="1:12" ht="27.6" customHeight="1" x14ac:dyDescent="0.25">
      <c r="A72" s="211" t="s">
        <v>1464</v>
      </c>
      <c r="B72" s="232" t="s">
        <v>2043</v>
      </c>
      <c r="C72" s="222" t="s">
        <v>1389</v>
      </c>
      <c r="D72" s="222" t="s">
        <v>1389</v>
      </c>
      <c r="E72" s="208" t="s">
        <v>353</v>
      </c>
      <c r="F72" s="63" t="s">
        <v>354</v>
      </c>
      <c r="G72" s="63" t="s">
        <v>2110</v>
      </c>
      <c r="H72" s="63" t="s">
        <v>1465</v>
      </c>
      <c r="I72" s="63">
        <v>2489904331</v>
      </c>
      <c r="J72" s="63" t="s">
        <v>1304</v>
      </c>
      <c r="K72" s="80">
        <v>43832.663194444445</v>
      </c>
      <c r="L72"/>
    </row>
    <row r="73" spans="1:12" ht="27.6" customHeight="1" x14ac:dyDescent="0.25">
      <c r="A73" s="211" t="s">
        <v>1959</v>
      </c>
      <c r="B73" s="230" t="s">
        <v>2043</v>
      </c>
      <c r="C73" s="231" t="s">
        <v>1389</v>
      </c>
      <c r="D73" s="231" t="s">
        <v>1389</v>
      </c>
      <c r="E73" s="151" t="s">
        <v>353</v>
      </c>
      <c r="F73">
        <v>0</v>
      </c>
      <c r="G73" t="s">
        <v>1960</v>
      </c>
      <c r="H73" s="26" t="s">
        <v>1948</v>
      </c>
      <c r="I73">
        <v>4192052667</v>
      </c>
      <c r="J73" t="s">
        <v>1304</v>
      </c>
      <c r="K73" s="80">
        <v>43832.663194444445</v>
      </c>
      <c r="L73"/>
    </row>
    <row r="74" spans="1:12" ht="27.6" customHeight="1" x14ac:dyDescent="0.25">
      <c r="A74" s="211" t="s">
        <v>1914</v>
      </c>
      <c r="B74" s="230" t="s">
        <v>2043</v>
      </c>
      <c r="C74" s="231" t="s">
        <v>2075</v>
      </c>
      <c r="D74" s="231" t="s">
        <v>1485</v>
      </c>
      <c r="E74" s="213" t="s">
        <v>2076</v>
      </c>
      <c r="F74">
        <v>0</v>
      </c>
      <c r="G74" t="s">
        <v>1915</v>
      </c>
      <c r="H74" s="26">
        <v>0</v>
      </c>
      <c r="I74">
        <v>0</v>
      </c>
      <c r="J74" t="s">
        <v>1304</v>
      </c>
      <c r="K74" s="150">
        <v>45007.447314814817</v>
      </c>
      <c r="L74" s="129"/>
    </row>
    <row r="75" spans="1:12" ht="27.6" customHeight="1" x14ac:dyDescent="0.25">
      <c r="A75" s="211" t="s">
        <v>1468</v>
      </c>
      <c r="B75" s="230" t="s">
        <v>2042</v>
      </c>
      <c r="C75" s="231" t="s">
        <v>1389</v>
      </c>
      <c r="D75" s="231" t="s">
        <v>1389</v>
      </c>
      <c r="E75" s="151" t="s">
        <v>353</v>
      </c>
      <c r="F75">
        <v>0</v>
      </c>
      <c r="G75" t="s">
        <v>2058</v>
      </c>
      <c r="H75" s="26" t="s">
        <v>1469</v>
      </c>
      <c r="I75">
        <v>7346366113</v>
      </c>
      <c r="J75" t="s">
        <v>1304</v>
      </c>
      <c r="K75" s="148">
        <v>45012.551354166666</v>
      </c>
      <c r="L75" s="129"/>
    </row>
    <row r="76" spans="1:12" ht="27.6" customHeight="1" x14ac:dyDescent="0.25">
      <c r="A76" s="211" t="s">
        <v>2127</v>
      </c>
      <c r="B76" s="232" t="s">
        <v>2043</v>
      </c>
      <c r="C76" s="231" t="s">
        <v>1261</v>
      </c>
      <c r="D76" s="231" t="s">
        <v>1389</v>
      </c>
      <c r="E76" s="208" t="s">
        <v>353</v>
      </c>
      <c r="F76" s="63">
        <v>0</v>
      </c>
      <c r="G76" s="63" t="s">
        <v>2128</v>
      </c>
      <c r="H76" s="63" t="s">
        <v>2090</v>
      </c>
      <c r="I76" s="63">
        <v>2485081886</v>
      </c>
      <c r="J76" s="63" t="s">
        <v>1304</v>
      </c>
      <c r="K76" s="80">
        <v>43832.663194444445</v>
      </c>
      <c r="L76"/>
    </row>
    <row r="77" spans="1:12" ht="27.6" customHeight="1" x14ac:dyDescent="0.25">
      <c r="A77" s="211" t="s">
        <v>2131</v>
      </c>
      <c r="B77" s="232" t="s">
        <v>2043</v>
      </c>
      <c r="C77" s="233" t="s">
        <v>1629</v>
      </c>
      <c r="D77" s="231" t="s">
        <v>1389</v>
      </c>
      <c r="E77" s="208" t="s">
        <v>2138</v>
      </c>
      <c r="F77" s="63">
        <v>0</v>
      </c>
      <c r="G77" s="63" t="s">
        <v>2132</v>
      </c>
      <c r="H77" s="63" t="s">
        <v>2102</v>
      </c>
      <c r="I77" s="63">
        <v>2483034056</v>
      </c>
      <c r="J77" s="63" t="s">
        <v>1304</v>
      </c>
      <c r="K77" s="206">
        <v>43832.663194444445</v>
      </c>
      <c r="L77"/>
    </row>
    <row r="78" spans="1:12" ht="27.6" customHeight="1" x14ac:dyDescent="0.25">
      <c r="A78" s="211" t="s">
        <v>1845</v>
      </c>
      <c r="B78" s="230" t="s">
        <v>2043</v>
      </c>
      <c r="C78" s="231" t="s">
        <v>1389</v>
      </c>
      <c r="D78" s="231" t="s">
        <v>1389</v>
      </c>
      <c r="E78" s="151" t="s">
        <v>353</v>
      </c>
      <c r="F78">
        <v>0</v>
      </c>
      <c r="G78" t="s">
        <v>1846</v>
      </c>
      <c r="H78" s="26" t="s">
        <v>1814</v>
      </c>
      <c r="I78">
        <v>12488184662</v>
      </c>
      <c r="J78" t="s">
        <v>1304</v>
      </c>
      <c r="K78" s="80">
        <v>43832.663194444445</v>
      </c>
      <c r="L78"/>
    </row>
    <row r="79" spans="1:12" ht="27.6" customHeight="1" x14ac:dyDescent="0.25">
      <c r="A79" s="211" t="s">
        <v>416</v>
      </c>
      <c r="B79" s="230" t="s">
        <v>2042</v>
      </c>
      <c r="C79" s="231" t="s">
        <v>1389</v>
      </c>
      <c r="D79" s="231" t="s">
        <v>1389</v>
      </c>
      <c r="E79" s="151" t="s">
        <v>353</v>
      </c>
      <c r="F79">
        <v>0</v>
      </c>
      <c r="G79" t="s">
        <v>1852</v>
      </c>
      <c r="H79" s="26" t="s">
        <v>1825</v>
      </c>
      <c r="I79" t="s">
        <v>1824</v>
      </c>
      <c r="J79" t="s">
        <v>1304</v>
      </c>
      <c r="K79" s="80">
        <v>43832.663194444445</v>
      </c>
      <c r="L79"/>
    </row>
    <row r="80" spans="1:12" ht="27.6" customHeight="1" x14ac:dyDescent="0.25">
      <c r="A80" s="211" t="s">
        <v>1787</v>
      </c>
      <c r="B80" s="230" t="s">
        <v>2042</v>
      </c>
      <c r="C80" s="231" t="s">
        <v>2069</v>
      </c>
      <c r="D80" s="231" t="s">
        <v>1389</v>
      </c>
      <c r="E80" s="214" t="s">
        <v>2068</v>
      </c>
      <c r="F80">
        <v>0</v>
      </c>
      <c r="G80" t="s">
        <v>1788</v>
      </c>
      <c r="H80" s="26" t="s">
        <v>1989</v>
      </c>
      <c r="I80">
        <v>2488400284</v>
      </c>
      <c r="J80" t="s">
        <v>1304</v>
      </c>
      <c r="K80" s="80">
        <v>43832.663194444445</v>
      </c>
      <c r="L80"/>
    </row>
    <row r="81" spans="1:12" ht="27.6" customHeight="1" x14ac:dyDescent="0.25">
      <c r="A81" s="211" t="s">
        <v>343</v>
      </c>
      <c r="B81" s="230" t="s">
        <v>2043</v>
      </c>
      <c r="C81" s="231" t="s">
        <v>1261</v>
      </c>
      <c r="D81" s="231" t="s">
        <v>2144</v>
      </c>
      <c r="E81" s="151" t="s">
        <v>353</v>
      </c>
      <c r="F81">
        <v>0</v>
      </c>
      <c r="G81" t="s">
        <v>1851</v>
      </c>
      <c r="H81" s="26" t="s">
        <v>1336</v>
      </c>
      <c r="I81" t="s">
        <v>1335</v>
      </c>
      <c r="J81" t="s">
        <v>1304</v>
      </c>
      <c r="K81" s="80">
        <v>43832.663194444445</v>
      </c>
      <c r="L81"/>
    </row>
    <row r="82" spans="1:12" ht="27.6" customHeight="1" x14ac:dyDescent="0.25">
      <c r="A82" s="211" t="s">
        <v>347</v>
      </c>
      <c r="B82" s="231" t="s">
        <v>2042</v>
      </c>
      <c r="C82" s="231" t="s">
        <v>1383</v>
      </c>
      <c r="D82" s="231" t="s">
        <v>1383</v>
      </c>
      <c r="E82" s="151" t="s">
        <v>353</v>
      </c>
      <c r="F82">
        <v>0</v>
      </c>
      <c r="G82" t="s">
        <v>1626</v>
      </c>
      <c r="H82" s="26" t="s">
        <v>1322</v>
      </c>
      <c r="I82">
        <v>5172820756</v>
      </c>
      <c r="J82" t="s">
        <v>1304</v>
      </c>
      <c r="K82" s="80">
        <v>43832.663194444445</v>
      </c>
      <c r="L82"/>
    </row>
    <row r="83" spans="1:12" ht="27.6" customHeight="1" x14ac:dyDescent="0.25">
      <c r="A83" s="211" t="s">
        <v>363</v>
      </c>
      <c r="B83" s="230" t="s">
        <v>2042</v>
      </c>
      <c r="C83" s="231" t="s">
        <v>1389</v>
      </c>
      <c r="D83" s="231" t="s">
        <v>1389</v>
      </c>
      <c r="E83" s="151" t="s">
        <v>353</v>
      </c>
      <c r="F83">
        <v>0</v>
      </c>
      <c r="G83" t="s">
        <v>2044</v>
      </c>
      <c r="H83" s="26" t="s">
        <v>1326</v>
      </c>
      <c r="I83" t="s">
        <v>1987</v>
      </c>
      <c r="J83" t="s">
        <v>1304</v>
      </c>
      <c r="K83" s="80">
        <v>43832.663194444445</v>
      </c>
      <c r="L83"/>
    </row>
    <row r="84" spans="1:12" ht="27.6" customHeight="1" x14ac:dyDescent="0.25">
      <c r="A84" s="211" t="s">
        <v>381</v>
      </c>
      <c r="B84" s="230" t="s">
        <v>2042</v>
      </c>
      <c r="C84" s="231" t="s">
        <v>1389</v>
      </c>
      <c r="D84" s="231" t="s">
        <v>1389</v>
      </c>
      <c r="E84" s="151" t="s">
        <v>353</v>
      </c>
      <c r="F84">
        <v>0</v>
      </c>
      <c r="G84" t="s">
        <v>1917</v>
      </c>
      <c r="H84" s="26" t="s">
        <v>932</v>
      </c>
      <c r="I84">
        <v>2485216250</v>
      </c>
      <c r="J84" t="s">
        <v>1304</v>
      </c>
      <c r="K84" s="80">
        <v>43832.663194444445</v>
      </c>
      <c r="L84"/>
    </row>
    <row r="85" spans="1:12" ht="27.6" customHeight="1" x14ac:dyDescent="0.25">
      <c r="A85" s="211" t="s">
        <v>1658</v>
      </c>
      <c r="B85" s="230" t="s">
        <v>2043</v>
      </c>
      <c r="C85" s="231" t="s">
        <v>1389</v>
      </c>
      <c r="D85" s="231" t="s">
        <v>1389</v>
      </c>
      <c r="E85" s="151" t="s">
        <v>353</v>
      </c>
      <c r="F85">
        <v>0</v>
      </c>
      <c r="G85" t="s">
        <v>1772</v>
      </c>
      <c r="H85" s="26" t="s">
        <v>1692</v>
      </c>
      <c r="I85">
        <v>3136555899</v>
      </c>
      <c r="J85" t="s">
        <v>1304</v>
      </c>
      <c r="K85" s="80">
        <v>43832.663194444445</v>
      </c>
      <c r="L85"/>
    </row>
    <row r="86" spans="1:12" ht="27.6" customHeight="1" x14ac:dyDescent="0.25">
      <c r="A86" s="211" t="s">
        <v>1603</v>
      </c>
      <c r="B86" s="230" t="s">
        <v>2043</v>
      </c>
      <c r="C86" s="231" t="s">
        <v>1389</v>
      </c>
      <c r="D86" s="231" t="s">
        <v>1389</v>
      </c>
      <c r="E86" s="151" t="s">
        <v>353</v>
      </c>
      <c r="F86">
        <v>0</v>
      </c>
      <c r="G86" t="s">
        <v>1628</v>
      </c>
      <c r="H86" s="26" t="s">
        <v>1600</v>
      </c>
      <c r="I86">
        <v>7345897461</v>
      </c>
      <c r="J86" t="s">
        <v>1304</v>
      </c>
      <c r="K86" s="80">
        <v>43832.663194444445</v>
      </c>
      <c r="L86"/>
    </row>
    <row r="87" spans="1:12" ht="27.6" customHeight="1" x14ac:dyDescent="0.25">
      <c r="A87" s="211" t="s">
        <v>1650</v>
      </c>
      <c r="B87" s="230" t="s">
        <v>2043</v>
      </c>
      <c r="C87" s="231" t="s">
        <v>1389</v>
      </c>
      <c r="D87" s="231" t="s">
        <v>1389</v>
      </c>
      <c r="E87" s="151" t="s">
        <v>353</v>
      </c>
      <c r="F87">
        <v>0</v>
      </c>
      <c r="G87" t="s">
        <v>1651</v>
      </c>
      <c r="H87" s="26" t="s">
        <v>1657</v>
      </c>
      <c r="I87">
        <v>7345761887</v>
      </c>
      <c r="J87" t="s">
        <v>1304</v>
      </c>
      <c r="K87" s="80">
        <v>43832.663194444445</v>
      </c>
      <c r="L87"/>
    </row>
    <row r="88" spans="1:12" ht="27.6" customHeight="1" x14ac:dyDescent="0.25">
      <c r="A88" s="211" t="s">
        <v>1849</v>
      </c>
      <c r="B88" s="230" t="s">
        <v>2042</v>
      </c>
      <c r="C88" s="231" t="s">
        <v>1389</v>
      </c>
      <c r="D88" s="231" t="s">
        <v>1389</v>
      </c>
      <c r="E88" s="151" t="s">
        <v>2004</v>
      </c>
      <c r="F88">
        <v>0</v>
      </c>
      <c r="G88" t="s">
        <v>1850</v>
      </c>
      <c r="H88" s="26" t="s">
        <v>1717</v>
      </c>
      <c r="I88" t="s">
        <v>1718</v>
      </c>
      <c r="J88" t="s">
        <v>1304</v>
      </c>
      <c r="K88" s="80">
        <v>43832.663194444445</v>
      </c>
      <c r="L88"/>
    </row>
    <row r="89" spans="1:12" ht="27.6" customHeight="1" x14ac:dyDescent="0.25">
      <c r="A89" s="211" t="s">
        <v>1646</v>
      </c>
      <c r="B89" s="230" t="s">
        <v>2042</v>
      </c>
      <c r="C89" s="231" t="s">
        <v>1492</v>
      </c>
      <c r="D89" s="231" t="s">
        <v>1389</v>
      </c>
      <c r="E89" s="151" t="s">
        <v>353</v>
      </c>
      <c r="F89">
        <v>0</v>
      </c>
      <c r="G89" t="s">
        <v>1647</v>
      </c>
      <c r="H89" s="26" t="s">
        <v>1635</v>
      </c>
      <c r="I89">
        <v>2488072983</v>
      </c>
      <c r="J89" t="s">
        <v>1304</v>
      </c>
      <c r="K89" s="80">
        <v>43832.663194444445</v>
      </c>
      <c r="L89" s="128"/>
    </row>
    <row r="90" spans="1:12" ht="27.6" customHeight="1" thickBot="1" x14ac:dyDescent="0.3">
      <c r="A90" s="237" t="s">
        <v>1932</v>
      </c>
      <c r="B90" s="238" t="s">
        <v>2043</v>
      </c>
      <c r="C90" s="239" t="s">
        <v>1389</v>
      </c>
      <c r="D90" s="239" t="s">
        <v>1389</v>
      </c>
      <c r="E90" s="240" t="s">
        <v>353</v>
      </c>
      <c r="F90">
        <v>0</v>
      </c>
      <c r="G90" t="s">
        <v>1647</v>
      </c>
      <c r="H90" s="26" t="s">
        <v>1408</v>
      </c>
      <c r="I90" t="s">
        <v>1919</v>
      </c>
      <c r="J90" t="s">
        <v>1304</v>
      </c>
      <c r="K90" s="128"/>
      <c r="L90" s="128"/>
    </row>
    <row r="91" spans="1:12" ht="25.8" customHeight="1" x14ac:dyDescent="0.25">
      <c r="A91" s="207"/>
      <c r="B91" s="164"/>
      <c r="C91" s="16"/>
      <c r="D91" s="16"/>
      <c r="E91" s="212"/>
      <c r="F91"/>
      <c r="G91"/>
      <c r="H91"/>
      <c r="I91"/>
      <c r="J91"/>
      <c r="K91" s="206">
        <v>43832.663194444445</v>
      </c>
      <c r="L91" s="128"/>
    </row>
    <row r="92" spans="1:12" ht="25.8" customHeight="1" x14ac:dyDescent="0.25">
      <c r="A92" s="207"/>
      <c r="B92" s="164"/>
      <c r="C92" s="16"/>
      <c r="D92" s="16"/>
      <c r="E92" s="212"/>
      <c r="F92"/>
      <c r="G92"/>
      <c r="H92"/>
      <c r="I92"/>
      <c r="J92"/>
      <c r="K92" s="206">
        <v>43832.663194444445</v>
      </c>
      <c r="L92" s="128"/>
    </row>
    <row r="93" spans="1:12" ht="25.8" customHeight="1" x14ac:dyDescent="0.25">
      <c r="A93" s="207"/>
      <c r="B93" s="164"/>
      <c r="C93" s="16"/>
      <c r="D93" s="16"/>
      <c r="E93" s="212"/>
      <c r="F93"/>
      <c r="G93"/>
      <c r="H93"/>
      <c r="I93"/>
      <c r="J93"/>
      <c r="K93" s="206">
        <v>43832.663194444445</v>
      </c>
      <c r="L93" s="128"/>
    </row>
    <row r="94" spans="1:12" ht="25.8" customHeight="1" x14ac:dyDescent="0.25">
      <c r="A94" s="207"/>
      <c r="B94" s="164"/>
      <c r="C94" s="16"/>
      <c r="D94" s="16"/>
      <c r="E94" s="212"/>
      <c r="F94"/>
      <c r="G94"/>
      <c r="H94"/>
      <c r="I94"/>
      <c r="J94"/>
      <c r="K94" s="206">
        <v>43832.663194444445</v>
      </c>
      <c r="L94" s="128"/>
    </row>
    <row r="95" spans="1:12" ht="25.8" customHeight="1" x14ac:dyDescent="0.25">
      <c r="A95" s="207"/>
      <c r="B95" s="164"/>
      <c r="C95" s="16"/>
      <c r="D95" s="16"/>
      <c r="E95" s="212"/>
      <c r="F95"/>
      <c r="G95"/>
      <c r="H95"/>
      <c r="I95"/>
      <c r="J95"/>
      <c r="K95" s="206">
        <v>43832.663194444445</v>
      </c>
      <c r="L95" s="128"/>
    </row>
    <row r="96" spans="1:12" x14ac:dyDescent="0.25">
      <c r="A96" s="26"/>
      <c r="B96" s="164"/>
      <c r="C96" s="164"/>
      <c r="D96" s="164"/>
      <c r="E96" s="133"/>
      <c r="F96"/>
      <c r="G96"/>
      <c r="H96"/>
      <c r="I96"/>
      <c r="J96"/>
      <c r="K96" s="128"/>
      <c r="L96" s="128"/>
    </row>
    <row r="97" spans="1:12" x14ac:dyDescent="0.25">
      <c r="A97" s="26"/>
      <c r="B97" s="164"/>
      <c r="C97" s="164"/>
      <c r="D97" s="164"/>
      <c r="E97" s="133"/>
      <c r="F97"/>
      <c r="G97"/>
      <c r="H97"/>
      <c r="I97"/>
      <c r="J97"/>
      <c r="K97" s="128"/>
      <c r="L97" s="128"/>
    </row>
    <row r="98" spans="1:12" x14ac:dyDescent="0.25">
      <c r="A98" s="26"/>
      <c r="B98" s="164"/>
      <c r="C98" s="164">
        <f>COUNTIF(C24:C95,"Needs Ride")</f>
        <v>0</v>
      </c>
      <c r="D98" s="164">
        <f>COUNTIF(D24:D95,"Needs Ride")</f>
        <v>0</v>
      </c>
      <c r="E98" s="133"/>
      <c r="F98"/>
      <c r="G98"/>
      <c r="H98"/>
      <c r="I98"/>
      <c r="J98"/>
      <c r="K98" s="128"/>
      <c r="L98" s="128"/>
    </row>
    <row r="99" spans="1:12" x14ac:dyDescent="0.25">
      <c r="A99" s="26"/>
      <c r="B99" s="164"/>
      <c r="C99" s="164">
        <f>COUNTIF(C24:C95,"No Info")</f>
        <v>3</v>
      </c>
      <c r="D99" s="164">
        <f>COUNTIF(D24:D95,"No Info")</f>
        <v>2</v>
      </c>
      <c r="E99" s="133"/>
      <c r="F99"/>
      <c r="G99"/>
      <c r="H99"/>
      <c r="I99"/>
      <c r="J99"/>
      <c r="K99" s="128"/>
      <c r="L99" s="128"/>
    </row>
    <row r="100" spans="1:12" x14ac:dyDescent="0.25">
      <c r="A100" s="26"/>
      <c r="B100" s="164"/>
      <c r="C100" s="164"/>
      <c r="D100" s="164"/>
      <c r="E100" s="133"/>
      <c r="F100"/>
      <c r="G100"/>
      <c r="H100"/>
      <c r="I100"/>
      <c r="J100"/>
      <c r="K100" s="128"/>
      <c r="L100" s="128"/>
    </row>
    <row r="101" spans="1:12" x14ac:dyDescent="0.25">
      <c r="A101" s="26"/>
      <c r="B101" s="164"/>
      <c r="C101" s="164"/>
      <c r="D101" s="164"/>
      <c r="E101" s="133"/>
      <c r="F101"/>
      <c r="G101"/>
      <c r="H101"/>
      <c r="I101"/>
      <c r="J101"/>
      <c r="K101" s="128"/>
      <c r="L101" s="128"/>
    </row>
    <row r="102" spans="1:12" x14ac:dyDescent="0.25">
      <c r="A102" s="26"/>
      <c r="B102" s="164"/>
      <c r="C102" s="164"/>
      <c r="D102" s="164"/>
      <c r="E102" s="133"/>
      <c r="F102" s="128"/>
      <c r="G102" s="128"/>
      <c r="H102" s="128"/>
      <c r="I102" s="128"/>
      <c r="J102" s="128"/>
      <c r="K102" s="128"/>
      <c r="L102" s="128"/>
    </row>
    <row r="103" spans="1:12" x14ac:dyDescent="0.25">
      <c r="A103" s="26"/>
      <c r="B103" s="164"/>
      <c r="C103" s="164"/>
      <c r="D103" s="164"/>
      <c r="E103" s="133"/>
      <c r="F103" s="128"/>
      <c r="G103" s="128"/>
      <c r="H103" s="128"/>
      <c r="I103" s="128"/>
      <c r="J103" s="128"/>
      <c r="K103" s="128"/>
      <c r="L103" s="128"/>
    </row>
    <row r="104" spans="1:12" x14ac:dyDescent="0.25">
      <c r="A104" s="26"/>
      <c r="B104" s="164"/>
      <c r="C104" s="164"/>
      <c r="D104" s="164"/>
      <c r="E104" s="133"/>
      <c r="F104" s="128"/>
      <c r="G104" s="128"/>
      <c r="H104" s="128"/>
      <c r="I104" s="128"/>
      <c r="J104" s="128"/>
      <c r="K104" s="128"/>
      <c r="L104" s="128"/>
    </row>
    <row r="105" spans="1:12" x14ac:dyDescent="0.25">
      <c r="A105" s="26"/>
      <c r="B105" s="164"/>
      <c r="C105" s="164"/>
      <c r="D105" s="164"/>
      <c r="E105" s="133"/>
      <c r="F105" s="128"/>
      <c r="G105" s="128"/>
      <c r="H105" s="128"/>
      <c r="I105" s="128"/>
      <c r="J105" s="128"/>
      <c r="K105" s="128"/>
      <c r="L105" s="128"/>
    </row>
    <row r="106" spans="1:12" x14ac:dyDescent="0.25">
      <c r="A106" s="26"/>
      <c r="B106" s="164"/>
      <c r="C106" s="164"/>
      <c r="D106" s="164"/>
      <c r="E106" s="133"/>
      <c r="F106" s="128"/>
      <c r="G106" s="128"/>
      <c r="H106" s="128"/>
      <c r="I106" s="128"/>
      <c r="J106" s="128"/>
      <c r="K106" s="128"/>
      <c r="L106" s="128"/>
    </row>
    <row r="107" spans="1:12" x14ac:dyDescent="0.25">
      <c r="A107" s="26"/>
      <c r="B107" s="164"/>
      <c r="C107" s="164"/>
      <c r="D107" s="164"/>
      <c r="E107" s="133"/>
      <c r="F107" s="128"/>
      <c r="G107" s="128"/>
      <c r="H107" s="128"/>
      <c r="I107" s="128"/>
      <c r="J107" s="128"/>
      <c r="K107" s="128"/>
      <c r="L107" s="128"/>
    </row>
    <row r="108" spans="1:12" x14ac:dyDescent="0.25">
      <c r="A108" s="26"/>
      <c r="B108" s="164"/>
      <c r="C108" s="164"/>
      <c r="D108" s="164"/>
      <c r="E108" s="133"/>
      <c r="F108" s="128"/>
      <c r="G108" s="128"/>
      <c r="H108" s="128"/>
      <c r="I108" s="128"/>
      <c r="J108" s="128"/>
      <c r="K108" s="128"/>
      <c r="L108" s="128"/>
    </row>
    <row r="109" spans="1:12" x14ac:dyDescent="0.25">
      <c r="A109" s="26"/>
      <c r="B109" s="164"/>
      <c r="C109" s="164"/>
      <c r="D109" s="164"/>
      <c r="E109" s="133"/>
      <c r="F109" s="128"/>
      <c r="G109" s="128"/>
      <c r="H109" s="128"/>
      <c r="I109" s="128"/>
      <c r="J109" s="128"/>
      <c r="K109" s="128"/>
      <c r="L109" s="128"/>
    </row>
    <row r="110" spans="1:12" x14ac:dyDescent="0.25">
      <c r="A110" s="26"/>
      <c r="B110" s="164"/>
      <c r="C110" s="164"/>
      <c r="D110" s="164"/>
      <c r="E110" s="133"/>
      <c r="F110" s="128"/>
      <c r="G110" s="128"/>
      <c r="H110" s="128"/>
      <c r="I110" s="128"/>
      <c r="J110" s="128"/>
      <c r="K110" s="128"/>
      <c r="L110" s="128"/>
    </row>
    <row r="111" spans="1:12" x14ac:dyDescent="0.25">
      <c r="A111" s="26"/>
      <c r="B111" s="164"/>
      <c r="C111" s="164"/>
      <c r="D111" s="164"/>
      <c r="E111" s="133"/>
      <c r="F111" s="128"/>
      <c r="G111" s="128"/>
      <c r="H111" s="128"/>
      <c r="I111" s="128"/>
      <c r="J111" s="128"/>
      <c r="K111" s="128"/>
      <c r="L111" s="128"/>
    </row>
    <row r="112" spans="1:12" x14ac:dyDescent="0.25">
      <c r="A112" s="26"/>
      <c r="B112" s="164"/>
      <c r="C112" s="164"/>
      <c r="D112" s="164"/>
      <c r="E112" s="133"/>
      <c r="F112" s="128"/>
      <c r="G112" s="128"/>
      <c r="H112" s="128"/>
      <c r="I112" s="128"/>
      <c r="J112" s="128"/>
      <c r="K112" s="128"/>
      <c r="L112" s="128"/>
    </row>
    <row r="113" spans="1:12" x14ac:dyDescent="0.25">
      <c r="A113" s="26"/>
      <c r="B113" s="164"/>
      <c r="C113" s="164"/>
      <c r="D113" s="164"/>
      <c r="E113" s="133"/>
      <c r="F113" s="128"/>
      <c r="G113" s="128"/>
      <c r="H113" s="128"/>
      <c r="I113" s="128"/>
      <c r="J113" s="128"/>
      <c r="K113" s="128"/>
      <c r="L113" s="128"/>
    </row>
    <row r="114" spans="1:12" x14ac:dyDescent="0.25">
      <c r="A114" s="26"/>
      <c r="B114" s="164"/>
      <c r="C114" s="164"/>
      <c r="D114" s="164"/>
      <c r="E114" s="133"/>
      <c r="F114" s="128"/>
      <c r="G114" s="128"/>
      <c r="H114" s="128"/>
      <c r="I114" s="128"/>
      <c r="J114" s="128"/>
      <c r="K114" s="128"/>
      <c r="L114" s="128"/>
    </row>
    <row r="115" spans="1:12" x14ac:dyDescent="0.25">
      <c r="A115" s="26"/>
      <c r="B115" s="164"/>
      <c r="C115" s="164"/>
      <c r="D115" s="164"/>
      <c r="E115" s="133"/>
      <c r="F115" s="128"/>
      <c r="G115" s="128"/>
      <c r="H115" s="128"/>
      <c r="I115" s="128"/>
      <c r="J115" s="128"/>
      <c r="K115" s="128"/>
      <c r="L115" s="128"/>
    </row>
    <row r="116" spans="1:12" x14ac:dyDescent="0.25">
      <c r="A116" s="26"/>
      <c r="B116" s="164"/>
      <c r="C116" s="164"/>
      <c r="D116" s="164"/>
      <c r="E116" s="133"/>
      <c r="F116" s="128"/>
      <c r="G116" s="128"/>
      <c r="H116" s="128"/>
      <c r="I116" s="128"/>
      <c r="J116" s="128"/>
      <c r="K116" s="128"/>
      <c r="L116" s="128"/>
    </row>
    <row r="117" spans="1:12" x14ac:dyDescent="0.25">
      <c r="A117" s="26"/>
      <c r="B117" s="164"/>
      <c r="C117" s="164"/>
      <c r="D117" s="164"/>
      <c r="E117" s="133"/>
      <c r="F117" s="128"/>
      <c r="G117" s="128"/>
      <c r="H117" s="128"/>
      <c r="I117" s="128"/>
      <c r="J117" s="128"/>
      <c r="K117" s="128"/>
      <c r="L117" s="128"/>
    </row>
    <row r="118" spans="1:12" x14ac:dyDescent="0.25">
      <c r="A118" s="26"/>
      <c r="B118" s="164"/>
      <c r="C118" s="164"/>
      <c r="D118" s="164"/>
      <c r="E118" s="133"/>
      <c r="F118" s="128"/>
      <c r="G118" s="128"/>
      <c r="H118" s="128"/>
      <c r="I118" s="128"/>
      <c r="J118" s="128"/>
      <c r="K118" s="128"/>
      <c r="L118" s="128"/>
    </row>
    <row r="119" spans="1:12" x14ac:dyDescent="0.25">
      <c r="A119" s="26"/>
      <c r="B119" s="164"/>
      <c r="C119" s="164"/>
      <c r="D119" s="164"/>
      <c r="E119" s="133"/>
      <c r="F119" s="128"/>
      <c r="G119" s="128"/>
      <c r="H119" s="128"/>
      <c r="I119" s="128"/>
      <c r="J119" s="128"/>
      <c r="K119" s="128"/>
      <c r="L119" s="128"/>
    </row>
    <row r="120" spans="1:12" x14ac:dyDescent="0.25">
      <c r="A120" s="26"/>
      <c r="B120" s="164"/>
      <c r="C120" s="164"/>
      <c r="D120" s="164"/>
      <c r="E120" s="133"/>
      <c r="F120" s="128"/>
      <c r="G120" s="128"/>
      <c r="H120" s="128"/>
      <c r="I120" s="128"/>
      <c r="J120" s="128"/>
      <c r="K120" s="128"/>
      <c r="L120" s="128"/>
    </row>
    <row r="121" spans="1:12" x14ac:dyDescent="0.25">
      <c r="A121" s="26"/>
      <c r="B121" s="164"/>
      <c r="C121" s="164"/>
      <c r="D121" s="164"/>
      <c r="E121" s="133"/>
      <c r="F121" s="128"/>
      <c r="G121" s="128"/>
      <c r="H121" s="128"/>
      <c r="I121" s="128"/>
      <c r="J121" s="128"/>
      <c r="K121" s="128"/>
      <c r="L121" s="128"/>
    </row>
    <row r="122" spans="1:12" x14ac:dyDescent="0.25">
      <c r="A122" s="26"/>
      <c r="B122" s="164"/>
      <c r="C122" s="164"/>
      <c r="D122" s="164"/>
      <c r="E122" s="133"/>
      <c r="F122" s="128"/>
      <c r="G122" s="128"/>
      <c r="H122" s="128"/>
      <c r="I122" s="128"/>
      <c r="J122" s="128"/>
      <c r="K122" s="128"/>
      <c r="L122" s="128"/>
    </row>
    <row r="123" spans="1:12" x14ac:dyDescent="0.25">
      <c r="A123" s="26"/>
      <c r="B123" s="164"/>
      <c r="C123" s="164"/>
      <c r="D123" s="164"/>
      <c r="E123" s="133"/>
      <c r="F123" s="128"/>
      <c r="G123" s="128"/>
      <c r="H123" s="128"/>
      <c r="I123" s="128"/>
      <c r="J123" s="128"/>
      <c r="K123" s="128"/>
      <c r="L123" s="128"/>
    </row>
    <row r="124" spans="1:12" x14ac:dyDescent="0.25">
      <c r="A124" s="26"/>
      <c r="B124" s="164"/>
      <c r="C124" s="164"/>
      <c r="D124" s="164"/>
      <c r="E124" s="133"/>
      <c r="F124" s="128"/>
      <c r="G124" s="128"/>
      <c r="H124" s="128"/>
      <c r="I124" s="128"/>
      <c r="J124" s="128"/>
      <c r="K124" s="128"/>
      <c r="L124" s="128"/>
    </row>
    <row r="125" spans="1:12" x14ac:dyDescent="0.25">
      <c r="A125" s="26"/>
      <c r="B125" s="164"/>
      <c r="C125" s="164"/>
      <c r="D125" s="164"/>
      <c r="E125" s="133"/>
      <c r="F125" s="128"/>
      <c r="G125" s="128"/>
      <c r="H125" s="128"/>
      <c r="I125" s="128"/>
      <c r="J125" s="128"/>
      <c r="K125" s="128"/>
      <c r="L125" s="128"/>
    </row>
    <row r="126" spans="1:12" x14ac:dyDescent="0.25">
      <c r="A126" s="26"/>
      <c r="B126" s="164"/>
      <c r="C126" s="164"/>
      <c r="D126" s="164"/>
      <c r="E126" s="133"/>
      <c r="F126" s="128"/>
      <c r="G126" s="128"/>
      <c r="H126" s="128"/>
      <c r="I126" s="128"/>
      <c r="J126" s="128"/>
      <c r="K126" s="128"/>
      <c r="L126" s="128"/>
    </row>
    <row r="127" spans="1:12" x14ac:dyDescent="0.25">
      <c r="A127" s="26"/>
      <c r="B127" s="164"/>
      <c r="C127" s="164"/>
      <c r="D127" s="164"/>
      <c r="E127" s="133"/>
      <c r="F127" s="128"/>
      <c r="G127" s="128"/>
      <c r="H127" s="128"/>
      <c r="I127" s="128"/>
      <c r="J127" s="128"/>
      <c r="K127" s="128"/>
      <c r="L127" s="128"/>
    </row>
    <row r="128" spans="1:12" x14ac:dyDescent="0.25">
      <c r="A128" s="26"/>
      <c r="B128" s="164"/>
      <c r="C128" s="164"/>
      <c r="D128" s="164"/>
      <c r="E128" s="133"/>
      <c r="F128" s="128"/>
      <c r="G128" s="128"/>
      <c r="H128" s="128"/>
      <c r="I128" s="128"/>
      <c r="J128" s="128"/>
      <c r="K128" s="128"/>
      <c r="L128" s="128"/>
    </row>
    <row r="129" spans="1:12" x14ac:dyDescent="0.25">
      <c r="A129" s="26"/>
      <c r="B129" s="164"/>
      <c r="C129" s="164"/>
      <c r="D129" s="164"/>
      <c r="E129" s="133"/>
      <c r="F129" s="128"/>
      <c r="G129" s="128"/>
      <c r="H129" s="128"/>
      <c r="I129" s="128"/>
      <c r="J129" s="128"/>
      <c r="K129" s="128"/>
      <c r="L129" s="128"/>
    </row>
    <row r="130" spans="1:12" x14ac:dyDescent="0.25">
      <c r="A130" s="26"/>
      <c r="B130" s="164"/>
      <c r="C130" s="164"/>
      <c r="D130" s="164"/>
      <c r="E130" s="133"/>
      <c r="F130" s="128"/>
      <c r="G130" s="128"/>
      <c r="H130" s="128"/>
      <c r="I130" s="128"/>
      <c r="J130" s="128"/>
      <c r="K130" s="128"/>
      <c r="L130" s="128"/>
    </row>
    <row r="131" spans="1:12" x14ac:dyDescent="0.25">
      <c r="A131" s="26"/>
      <c r="B131" s="164"/>
      <c r="C131" s="164"/>
      <c r="D131" s="164"/>
      <c r="E131" s="133"/>
      <c r="F131" s="128"/>
      <c r="G131" s="128"/>
      <c r="H131" s="128"/>
      <c r="I131" s="128"/>
      <c r="J131" s="128"/>
      <c r="K131" s="128"/>
      <c r="L131" s="128"/>
    </row>
    <row r="132" spans="1:12" x14ac:dyDescent="0.25">
      <c r="A132" s="26"/>
      <c r="B132" s="164"/>
      <c r="C132" s="164"/>
      <c r="D132" s="164"/>
      <c r="E132" s="133"/>
      <c r="F132" s="128"/>
      <c r="G132" s="128"/>
      <c r="H132" s="128"/>
      <c r="I132" s="128"/>
      <c r="J132" s="128"/>
      <c r="K132" s="128"/>
      <c r="L132" s="128"/>
    </row>
    <row r="133" spans="1:12" x14ac:dyDescent="0.25">
      <c r="A133" s="26"/>
      <c r="B133" s="164"/>
      <c r="C133" s="164"/>
      <c r="D133" s="164"/>
      <c r="E133" s="133"/>
      <c r="F133" s="128"/>
      <c r="G133" s="128"/>
      <c r="H133" s="128"/>
      <c r="I133" s="128"/>
      <c r="J133" s="128"/>
      <c r="K133" s="128"/>
      <c r="L133" s="128"/>
    </row>
    <row r="134" spans="1:12" x14ac:dyDescent="0.25">
      <c r="A134" s="26"/>
      <c r="B134" s="164"/>
      <c r="C134" s="164"/>
      <c r="D134" s="164"/>
      <c r="E134" s="133"/>
      <c r="F134" s="128"/>
      <c r="G134" s="128"/>
      <c r="H134" s="128"/>
      <c r="I134" s="128"/>
      <c r="J134" s="128"/>
      <c r="K134" s="128"/>
      <c r="L134" s="128"/>
    </row>
    <row r="135" spans="1:12" x14ac:dyDescent="0.25">
      <c r="A135" s="26"/>
      <c r="B135" s="164"/>
      <c r="C135" s="164"/>
      <c r="D135" s="164"/>
      <c r="E135" s="133"/>
      <c r="F135" s="128"/>
      <c r="G135" s="128"/>
      <c r="H135" s="128"/>
      <c r="I135" s="128"/>
      <c r="J135" s="128"/>
      <c r="K135" s="128"/>
      <c r="L135" s="128"/>
    </row>
    <row r="136" spans="1:12" x14ac:dyDescent="0.25">
      <c r="A136" s="26"/>
      <c r="B136" s="164"/>
      <c r="C136" s="164"/>
      <c r="D136" s="164"/>
      <c r="E136" s="133"/>
      <c r="F136" s="128"/>
      <c r="G136" s="128"/>
      <c r="H136" s="128"/>
      <c r="I136" s="128"/>
      <c r="J136" s="128"/>
      <c r="K136" s="128"/>
      <c r="L136" s="128"/>
    </row>
    <row r="137" spans="1:12" x14ac:dyDescent="0.25">
      <c r="A137" s="26"/>
      <c r="B137" s="164"/>
      <c r="C137" s="164"/>
      <c r="D137" s="164"/>
      <c r="E137" s="133"/>
      <c r="F137" s="128"/>
      <c r="G137" s="128"/>
      <c r="H137" s="128"/>
      <c r="I137" s="128"/>
      <c r="J137" s="128"/>
      <c r="K137" s="128"/>
      <c r="L137" s="128"/>
    </row>
    <row r="138" spans="1:12" x14ac:dyDescent="0.25">
      <c r="A138" s="26"/>
      <c r="B138" s="164"/>
      <c r="C138" s="164"/>
      <c r="D138" s="164"/>
      <c r="E138" s="133"/>
      <c r="F138" s="128"/>
      <c r="G138" s="128"/>
      <c r="H138" s="128"/>
      <c r="I138" s="128"/>
      <c r="J138" s="128"/>
      <c r="K138" s="128"/>
      <c r="L138" s="128"/>
    </row>
    <row r="139" spans="1:12" x14ac:dyDescent="0.25">
      <c r="A139" s="26"/>
      <c r="B139" s="164"/>
      <c r="C139" s="164"/>
      <c r="D139" s="164"/>
      <c r="E139" s="133"/>
      <c r="F139" s="128"/>
      <c r="G139" s="128"/>
      <c r="H139" s="128"/>
      <c r="I139" s="128"/>
      <c r="J139" s="128"/>
      <c r="K139" s="128"/>
      <c r="L139" s="128"/>
    </row>
    <row r="140" spans="1:12" x14ac:dyDescent="0.25">
      <c r="A140" s="26"/>
      <c r="B140" s="164"/>
      <c r="C140" s="164"/>
      <c r="D140" s="164"/>
      <c r="E140" s="133"/>
      <c r="F140" s="128"/>
      <c r="G140" s="128"/>
      <c r="H140" s="128"/>
      <c r="I140" s="128"/>
      <c r="J140" s="128"/>
      <c r="K140" s="128"/>
      <c r="L140" s="128"/>
    </row>
    <row r="141" spans="1:12" x14ac:dyDescent="0.25">
      <c r="A141" s="26"/>
      <c r="B141" s="164"/>
      <c r="C141" s="164"/>
      <c r="D141" s="164"/>
      <c r="E141" s="133"/>
      <c r="F141" s="128"/>
      <c r="G141" s="128"/>
      <c r="H141" s="128"/>
      <c r="I141" s="128"/>
      <c r="J141" s="128"/>
      <c r="K141" s="128"/>
      <c r="L141" s="128"/>
    </row>
    <row r="142" spans="1:12" x14ac:dyDescent="0.25">
      <c r="A142" s="26"/>
      <c r="B142" s="164"/>
      <c r="C142" s="164"/>
      <c r="D142" s="164"/>
      <c r="E142" s="133"/>
      <c r="F142" s="128"/>
      <c r="G142" s="128"/>
      <c r="H142" s="128"/>
      <c r="I142" s="128"/>
      <c r="J142" s="128"/>
      <c r="K142" s="128"/>
      <c r="L142" s="128"/>
    </row>
    <row r="143" spans="1:12" x14ac:dyDescent="0.25">
      <c r="A143" s="26"/>
      <c r="B143" s="164"/>
      <c r="C143" s="164"/>
      <c r="D143" s="164"/>
      <c r="E143" s="133"/>
      <c r="F143" s="128"/>
      <c r="G143" s="128"/>
      <c r="H143" s="128"/>
      <c r="I143" s="128"/>
      <c r="J143" s="128"/>
      <c r="K143" s="128"/>
      <c r="L143" s="128"/>
    </row>
    <row r="144" spans="1:12" x14ac:dyDescent="0.25">
      <c r="A144" s="26"/>
      <c r="B144" s="164"/>
      <c r="C144" s="164"/>
      <c r="D144" s="164"/>
      <c r="E144" s="133"/>
      <c r="F144" s="128"/>
      <c r="G144" s="128"/>
      <c r="H144" s="128"/>
      <c r="I144" s="128"/>
      <c r="J144" s="128"/>
      <c r="K144" s="128"/>
      <c r="L144" s="128"/>
    </row>
    <row r="145" spans="1:12" x14ac:dyDescent="0.25">
      <c r="A145" s="26"/>
      <c r="B145" s="164"/>
      <c r="C145" s="164"/>
      <c r="D145" s="164"/>
      <c r="E145" s="133"/>
      <c r="F145" s="128"/>
      <c r="G145" s="128"/>
      <c r="H145" s="128"/>
      <c r="I145" s="128"/>
      <c r="J145" s="128"/>
      <c r="K145" s="128"/>
      <c r="L145" s="128"/>
    </row>
    <row r="146" spans="1:12" x14ac:dyDescent="0.25">
      <c r="A146" s="26"/>
      <c r="B146" s="164"/>
      <c r="C146" s="164"/>
      <c r="D146" s="164"/>
      <c r="E146" s="133"/>
      <c r="F146" s="128"/>
      <c r="G146" s="128"/>
      <c r="H146" s="128"/>
      <c r="I146" s="128"/>
      <c r="J146" s="128"/>
      <c r="K146" s="128"/>
      <c r="L146" s="128"/>
    </row>
    <row r="147" spans="1:12" x14ac:dyDescent="0.25">
      <c r="A147" s="26"/>
      <c r="B147" s="164"/>
      <c r="C147" s="164"/>
      <c r="D147" s="164"/>
      <c r="E147" s="133"/>
      <c r="F147" s="128"/>
      <c r="G147" s="128"/>
      <c r="H147" s="128"/>
      <c r="I147" s="128"/>
      <c r="J147" s="128"/>
      <c r="K147" s="128"/>
      <c r="L147" s="128"/>
    </row>
    <row r="148" spans="1:12" x14ac:dyDescent="0.25">
      <c r="A148" s="26"/>
      <c r="B148" s="164"/>
      <c r="C148" s="164"/>
      <c r="D148" s="164"/>
      <c r="E148" s="133"/>
      <c r="F148" s="128"/>
      <c r="G148" s="128"/>
      <c r="H148" s="128"/>
      <c r="I148" s="128"/>
      <c r="J148" s="128"/>
      <c r="K148" s="128"/>
      <c r="L148" s="128"/>
    </row>
    <row r="149" spans="1:12" x14ac:dyDescent="0.25">
      <c r="A149" s="26"/>
      <c r="B149" s="164"/>
      <c r="C149" s="164"/>
      <c r="D149" s="164"/>
      <c r="E149" s="133"/>
      <c r="F149" s="128"/>
      <c r="G149" s="128"/>
      <c r="H149" s="128"/>
      <c r="I149" s="128"/>
      <c r="J149" s="128"/>
      <c r="K149" s="128"/>
      <c r="L149" s="128"/>
    </row>
    <row r="150" spans="1:12" x14ac:dyDescent="0.25">
      <c r="A150" s="26"/>
      <c r="B150" s="164"/>
      <c r="C150" s="164"/>
      <c r="D150" s="164"/>
      <c r="E150" s="133"/>
      <c r="F150" s="128"/>
      <c r="G150" s="128"/>
      <c r="H150" s="128"/>
      <c r="I150" s="128"/>
      <c r="J150" s="128"/>
      <c r="K150" s="128"/>
      <c r="L150" s="128"/>
    </row>
    <row r="151" spans="1:12" x14ac:dyDescent="0.25">
      <c r="A151" s="26"/>
      <c r="B151" s="164"/>
      <c r="C151" s="164"/>
      <c r="D151" s="164"/>
      <c r="E151" s="133"/>
      <c r="F151" s="128"/>
      <c r="G151" s="128"/>
      <c r="H151" s="128"/>
      <c r="I151" s="128"/>
      <c r="J151" s="128"/>
      <c r="K151" s="128"/>
      <c r="L151" s="128"/>
    </row>
    <row r="152" spans="1:12" x14ac:dyDescent="0.25">
      <c r="A152" s="26"/>
      <c r="B152" s="164"/>
      <c r="C152" s="164"/>
      <c r="D152" s="164"/>
      <c r="E152" s="133"/>
      <c r="F152" s="128"/>
      <c r="G152" s="128"/>
      <c r="H152" s="128"/>
      <c r="I152" s="128"/>
      <c r="J152" s="128"/>
      <c r="K152" s="128"/>
      <c r="L152" s="128"/>
    </row>
    <row r="153" spans="1:12" x14ac:dyDescent="0.25">
      <c r="A153" s="26"/>
      <c r="B153" s="164"/>
      <c r="C153" s="164"/>
      <c r="D153" s="164"/>
      <c r="E153" s="133"/>
      <c r="F153" s="128"/>
      <c r="G153" s="128"/>
      <c r="H153" s="128"/>
      <c r="I153" s="128"/>
      <c r="J153" s="128"/>
      <c r="K153" s="128"/>
      <c r="L153" s="128"/>
    </row>
    <row r="154" spans="1:12" x14ac:dyDescent="0.25">
      <c r="A154" s="26"/>
      <c r="B154" s="164"/>
      <c r="C154" s="164"/>
      <c r="D154" s="164"/>
      <c r="E154" s="133"/>
      <c r="F154" s="128"/>
      <c r="G154" s="128"/>
      <c r="H154" s="128"/>
      <c r="I154" s="128"/>
      <c r="J154" s="128"/>
      <c r="K154" s="128"/>
      <c r="L154" s="128"/>
    </row>
    <row r="155" spans="1:12" x14ac:dyDescent="0.25">
      <c r="A155" s="26"/>
      <c r="B155" s="164"/>
      <c r="C155" s="164"/>
      <c r="D155" s="164"/>
      <c r="E155" s="133"/>
      <c r="F155" s="128"/>
      <c r="G155" s="128"/>
      <c r="H155" s="128"/>
      <c r="I155" s="128"/>
      <c r="J155" s="128"/>
      <c r="K155" s="128"/>
      <c r="L155" s="128"/>
    </row>
    <row r="156" spans="1:12" x14ac:dyDescent="0.25">
      <c r="A156" s="26"/>
      <c r="B156" s="164"/>
      <c r="C156" s="164"/>
      <c r="D156" s="164"/>
      <c r="E156" s="133"/>
      <c r="F156" s="128"/>
      <c r="G156" s="128"/>
      <c r="H156" s="128"/>
      <c r="I156" s="128"/>
      <c r="J156" s="128"/>
      <c r="K156" s="128"/>
      <c r="L156" s="128"/>
    </row>
    <row r="157" spans="1:12" x14ac:dyDescent="0.25">
      <c r="A157" s="26"/>
      <c r="B157" s="164"/>
      <c r="C157" s="164"/>
      <c r="D157" s="164"/>
      <c r="E157" s="133"/>
      <c r="F157" s="128"/>
      <c r="G157" s="128"/>
      <c r="H157" s="128"/>
      <c r="I157" s="128"/>
      <c r="J157" s="128"/>
      <c r="K157" s="128"/>
      <c r="L157" s="128"/>
    </row>
    <row r="158" spans="1:12" x14ac:dyDescent="0.25">
      <c r="A158" s="26"/>
      <c r="B158" s="164"/>
      <c r="C158" s="164"/>
      <c r="D158" s="164"/>
      <c r="E158" s="133"/>
      <c r="F158" s="128"/>
      <c r="G158" s="128"/>
      <c r="H158" s="128"/>
      <c r="I158" s="128"/>
      <c r="J158" s="128"/>
      <c r="K158" s="128"/>
      <c r="L158" s="128"/>
    </row>
    <row r="159" spans="1:12" x14ac:dyDescent="0.25">
      <c r="A159" s="26"/>
      <c r="B159" s="164"/>
      <c r="C159" s="164"/>
      <c r="D159" s="164"/>
      <c r="E159" s="133"/>
      <c r="F159" s="128"/>
      <c r="G159" s="128"/>
      <c r="H159" s="128"/>
      <c r="I159" s="128"/>
      <c r="J159" s="128"/>
      <c r="K159" s="128"/>
      <c r="L159" s="128"/>
    </row>
    <row r="160" spans="1:12" x14ac:dyDescent="0.25">
      <c r="A160" s="26"/>
      <c r="B160" s="164"/>
      <c r="C160" s="164"/>
      <c r="D160" s="164"/>
      <c r="E160" s="133"/>
      <c r="F160" s="128"/>
      <c r="G160" s="128"/>
      <c r="H160" s="128"/>
      <c r="I160" s="128"/>
      <c r="J160" s="128"/>
      <c r="K160" s="128"/>
      <c r="L160" s="128"/>
    </row>
    <row r="161" spans="1:12" x14ac:dyDescent="0.25">
      <c r="A161" s="26"/>
      <c r="B161" s="164"/>
      <c r="C161" s="164"/>
      <c r="D161" s="164"/>
      <c r="E161" s="133"/>
      <c r="F161" s="128"/>
      <c r="G161" s="128"/>
      <c r="H161" s="128"/>
      <c r="I161" s="128"/>
      <c r="J161" s="128"/>
      <c r="K161" s="128"/>
      <c r="L161" s="128"/>
    </row>
    <row r="162" spans="1:12" x14ac:dyDescent="0.25">
      <c r="A162" s="26"/>
      <c r="B162" s="164"/>
      <c r="C162" s="164"/>
      <c r="D162" s="164"/>
      <c r="E162" s="133"/>
      <c r="F162" s="128"/>
      <c r="G162" s="128"/>
      <c r="H162" s="128"/>
      <c r="I162" s="128"/>
      <c r="J162" s="128"/>
      <c r="K162" s="128"/>
      <c r="L162" s="128"/>
    </row>
    <row r="163" spans="1:12" x14ac:dyDescent="0.25">
      <c r="A163" s="26"/>
      <c r="B163" s="164"/>
      <c r="C163" s="164"/>
      <c r="D163" s="164"/>
      <c r="E163" s="133"/>
      <c r="F163" s="128"/>
      <c r="G163" s="128"/>
      <c r="H163" s="128"/>
      <c r="I163" s="128"/>
      <c r="J163" s="128"/>
      <c r="K163" s="128"/>
      <c r="L163" s="128"/>
    </row>
    <row r="164" spans="1:12" x14ac:dyDescent="0.25">
      <c r="A164" s="26"/>
      <c r="B164" s="164"/>
      <c r="C164" s="164"/>
      <c r="D164" s="164"/>
      <c r="E164" s="133"/>
      <c r="F164" s="128"/>
      <c r="G164" s="128"/>
      <c r="H164" s="128"/>
      <c r="I164" s="128"/>
      <c r="J164" s="128"/>
      <c r="K164" s="128"/>
      <c r="L164" s="128"/>
    </row>
    <row r="165" spans="1:12" x14ac:dyDescent="0.25">
      <c r="A165" s="26"/>
      <c r="B165" s="164"/>
      <c r="C165" s="164"/>
      <c r="D165" s="164"/>
      <c r="E165" s="133"/>
      <c r="F165" s="128"/>
      <c r="G165" s="128"/>
      <c r="H165" s="128"/>
      <c r="I165" s="128"/>
      <c r="J165" s="128"/>
      <c r="K165" s="128"/>
      <c r="L165" s="128"/>
    </row>
    <row r="166" spans="1:12" x14ac:dyDescent="0.25">
      <c r="A166" s="26"/>
      <c r="B166" s="164"/>
      <c r="C166" s="164"/>
      <c r="D166" s="164"/>
      <c r="E166" s="133"/>
      <c r="F166" s="128"/>
      <c r="G166" s="128"/>
      <c r="H166" s="128"/>
      <c r="I166" s="128"/>
      <c r="J166" s="128"/>
      <c r="K166" s="128"/>
      <c r="L166" s="128"/>
    </row>
    <row r="167" spans="1:12" x14ac:dyDescent="0.25">
      <c r="A167" s="26"/>
      <c r="B167" s="164"/>
      <c r="C167" s="164"/>
      <c r="D167" s="164"/>
      <c r="E167" s="133"/>
      <c r="F167" s="128"/>
      <c r="G167" s="128"/>
      <c r="H167" s="128"/>
      <c r="I167" s="128"/>
      <c r="J167" s="128"/>
      <c r="K167" s="128"/>
      <c r="L167" s="128"/>
    </row>
    <row r="168" spans="1:12" x14ac:dyDescent="0.25">
      <c r="A168" s="26"/>
      <c r="B168" s="164"/>
      <c r="C168" s="164"/>
      <c r="D168" s="164"/>
      <c r="E168" s="133"/>
      <c r="F168" s="128"/>
      <c r="G168" s="128"/>
      <c r="H168" s="128"/>
      <c r="I168" s="128"/>
      <c r="J168" s="128"/>
      <c r="K168" s="128"/>
      <c r="L168" s="128"/>
    </row>
    <row r="169" spans="1:12" x14ac:dyDescent="0.25">
      <c r="A169" s="26"/>
      <c r="B169" s="164"/>
      <c r="C169" s="164"/>
      <c r="D169" s="164"/>
      <c r="E169" s="133"/>
      <c r="F169" s="128"/>
      <c r="G169" s="128"/>
      <c r="H169" s="128"/>
      <c r="I169" s="128"/>
      <c r="J169" s="128"/>
      <c r="K169" s="128"/>
      <c r="L169" s="128"/>
    </row>
    <row r="170" spans="1:12" x14ac:dyDescent="0.25">
      <c r="A170" s="26"/>
      <c r="B170" s="164"/>
      <c r="C170" s="164"/>
      <c r="D170" s="164"/>
      <c r="E170" s="133"/>
      <c r="F170" s="128"/>
      <c r="G170" s="128"/>
      <c r="H170" s="128"/>
      <c r="I170" s="128"/>
      <c r="J170" s="128"/>
      <c r="K170" s="128"/>
      <c r="L170" s="128"/>
    </row>
    <row r="171" spans="1:12" x14ac:dyDescent="0.25">
      <c r="A171" s="26"/>
      <c r="B171" s="164"/>
      <c r="C171" s="164"/>
      <c r="D171" s="164"/>
      <c r="E171" s="133"/>
      <c r="F171" s="128"/>
      <c r="G171" s="128"/>
      <c r="H171" s="128"/>
      <c r="I171" s="128"/>
      <c r="J171" s="128"/>
      <c r="K171" s="128"/>
      <c r="L171" s="128"/>
    </row>
    <row r="172" spans="1:12" x14ac:dyDescent="0.25">
      <c r="A172" s="26"/>
      <c r="B172" s="164"/>
      <c r="C172" s="164"/>
      <c r="D172" s="164"/>
      <c r="E172" s="133"/>
      <c r="F172" s="128"/>
      <c r="G172" s="128"/>
      <c r="H172" s="128"/>
      <c r="I172" s="128"/>
      <c r="J172" s="128"/>
      <c r="K172" s="128"/>
      <c r="L172" s="128"/>
    </row>
    <row r="173" spans="1:12" x14ac:dyDescent="0.25">
      <c r="A173" s="26"/>
      <c r="B173" s="164"/>
      <c r="C173" s="164"/>
      <c r="D173" s="164"/>
      <c r="E173" s="133"/>
      <c r="F173" s="128"/>
      <c r="G173" s="128"/>
      <c r="H173" s="128"/>
      <c r="I173" s="128"/>
      <c r="J173" s="128"/>
      <c r="K173" s="128"/>
      <c r="L173" s="128"/>
    </row>
    <row r="174" spans="1:12" x14ac:dyDescent="0.25">
      <c r="A174" s="26"/>
      <c r="B174" s="164"/>
      <c r="C174" s="164"/>
      <c r="D174" s="164"/>
      <c r="E174" s="133"/>
      <c r="F174" s="128"/>
      <c r="G174" s="128"/>
      <c r="H174" s="128"/>
      <c r="I174" s="128"/>
      <c r="J174" s="128"/>
      <c r="K174" s="128"/>
      <c r="L174" s="128"/>
    </row>
    <row r="175" spans="1:12" x14ac:dyDescent="0.25">
      <c r="A175" s="26"/>
      <c r="B175" s="164"/>
      <c r="C175" s="164"/>
      <c r="D175" s="164"/>
      <c r="E175" s="133"/>
      <c r="F175" s="128"/>
      <c r="G175" s="128"/>
      <c r="H175" s="128"/>
      <c r="I175" s="128"/>
      <c r="J175" s="128"/>
      <c r="K175" s="128"/>
      <c r="L175" s="128"/>
    </row>
    <row r="176" spans="1:12" x14ac:dyDescent="0.25">
      <c r="A176" s="26"/>
      <c r="B176" s="164"/>
      <c r="C176" s="164"/>
      <c r="D176" s="164"/>
      <c r="E176" s="133"/>
      <c r="F176" s="128"/>
      <c r="G176" s="128"/>
      <c r="H176" s="128"/>
      <c r="I176" s="128"/>
      <c r="J176" s="128"/>
      <c r="K176" s="128"/>
      <c r="L176" s="128"/>
    </row>
    <row r="177" spans="1:12" x14ac:dyDescent="0.25">
      <c r="A177" s="26"/>
      <c r="B177" s="164"/>
      <c r="C177" s="164"/>
      <c r="D177" s="164"/>
      <c r="E177" s="133"/>
      <c r="F177" s="128"/>
      <c r="G177" s="128"/>
      <c r="H177" s="128"/>
      <c r="I177" s="128"/>
      <c r="J177" s="128"/>
      <c r="K177" s="128"/>
      <c r="L177" s="128"/>
    </row>
    <row r="178" spans="1:12" x14ac:dyDescent="0.25">
      <c r="A178" s="26"/>
      <c r="B178" s="164"/>
      <c r="C178" s="164"/>
      <c r="D178" s="164"/>
      <c r="E178" s="133"/>
      <c r="F178" s="128"/>
      <c r="G178" s="128"/>
      <c r="H178" s="128"/>
      <c r="I178" s="128"/>
      <c r="J178" s="128"/>
      <c r="K178" s="128"/>
      <c r="L178" s="128"/>
    </row>
    <row r="179" spans="1:12" x14ac:dyDescent="0.25">
      <c r="A179" s="26"/>
      <c r="B179" s="164"/>
      <c r="C179" s="164"/>
      <c r="D179" s="164"/>
      <c r="E179" s="133"/>
      <c r="F179" s="128"/>
      <c r="G179" s="128"/>
      <c r="H179" s="128"/>
      <c r="I179" s="128"/>
      <c r="J179" s="128"/>
      <c r="K179" s="128"/>
      <c r="L179" s="128"/>
    </row>
    <row r="180" spans="1:12" x14ac:dyDescent="0.25">
      <c r="A180" s="26"/>
      <c r="B180" s="164"/>
      <c r="C180" s="164"/>
      <c r="D180" s="164"/>
      <c r="E180" s="133"/>
      <c r="F180" s="128"/>
      <c r="G180" s="128"/>
      <c r="H180" s="128"/>
      <c r="I180" s="128"/>
      <c r="J180" s="128"/>
      <c r="K180" s="128"/>
      <c r="L180" s="128"/>
    </row>
    <row r="181" spans="1:12" x14ac:dyDescent="0.25">
      <c r="A181" s="26"/>
      <c r="B181" s="164"/>
      <c r="C181" s="164"/>
      <c r="D181" s="164"/>
      <c r="E181" s="133"/>
      <c r="F181" s="128"/>
      <c r="G181" s="128"/>
      <c r="H181" s="128"/>
      <c r="I181" s="128"/>
      <c r="J181" s="128"/>
      <c r="K181" s="128"/>
      <c r="L181" s="128"/>
    </row>
    <row r="182" spans="1:12" x14ac:dyDescent="0.25">
      <c r="A182" s="26"/>
      <c r="B182" s="164"/>
      <c r="C182" s="164"/>
      <c r="D182" s="164"/>
      <c r="E182" s="133"/>
      <c r="F182" s="128"/>
      <c r="G182" s="128"/>
      <c r="H182" s="128"/>
      <c r="I182" s="128"/>
      <c r="J182" s="128"/>
      <c r="K182" s="128"/>
      <c r="L182" s="128"/>
    </row>
    <row r="183" spans="1:12" x14ac:dyDescent="0.25">
      <c r="A183" s="26"/>
      <c r="B183" s="164"/>
      <c r="C183" s="164"/>
      <c r="D183" s="164"/>
      <c r="E183" s="133"/>
      <c r="F183" s="128"/>
      <c r="G183" s="128"/>
      <c r="H183" s="128"/>
      <c r="I183" s="128"/>
      <c r="J183" s="128"/>
      <c r="K183" s="128"/>
      <c r="L183" s="128"/>
    </row>
    <row r="184" spans="1:12" x14ac:dyDescent="0.25">
      <c r="A184" s="26"/>
      <c r="B184" s="164"/>
      <c r="C184" s="164"/>
      <c r="D184" s="164"/>
      <c r="E184" s="133"/>
      <c r="F184" s="128"/>
      <c r="G184" s="128"/>
      <c r="H184" s="128"/>
      <c r="I184" s="128"/>
      <c r="J184" s="128"/>
      <c r="K184" s="128"/>
      <c r="L184" s="128"/>
    </row>
    <row r="185" spans="1:12" x14ac:dyDescent="0.25">
      <c r="A185" s="26"/>
      <c r="B185" s="164"/>
      <c r="C185" s="164"/>
      <c r="D185" s="164"/>
      <c r="E185" s="133"/>
      <c r="F185" s="128"/>
      <c r="G185" s="128"/>
      <c r="H185" s="128"/>
      <c r="I185" s="128"/>
      <c r="J185" s="128"/>
      <c r="K185" s="128"/>
      <c r="L185" s="128"/>
    </row>
    <row r="186" spans="1:12" x14ac:dyDescent="0.25">
      <c r="A186" s="26"/>
      <c r="B186" s="164"/>
      <c r="C186" s="164"/>
      <c r="D186" s="164"/>
      <c r="E186" s="133"/>
      <c r="F186" s="128"/>
      <c r="G186" s="128"/>
      <c r="H186" s="128"/>
      <c r="I186" s="128"/>
      <c r="J186" s="128"/>
      <c r="K186" s="128"/>
      <c r="L186" s="128"/>
    </row>
    <row r="187" spans="1:12" x14ac:dyDescent="0.25">
      <c r="A187" s="26"/>
      <c r="B187" s="164"/>
      <c r="C187" s="164"/>
      <c r="D187" s="164"/>
      <c r="E187" s="133"/>
      <c r="F187" s="128"/>
      <c r="G187" s="128"/>
      <c r="H187" s="128"/>
      <c r="I187" s="128"/>
      <c r="J187" s="128"/>
      <c r="K187" s="128"/>
      <c r="L187" s="128"/>
    </row>
    <row r="188" spans="1:12" x14ac:dyDescent="0.25">
      <c r="A188" s="26"/>
      <c r="B188" s="164"/>
      <c r="C188" s="164"/>
      <c r="D188" s="164"/>
      <c r="E188" s="133"/>
      <c r="F188" s="128"/>
      <c r="G188" s="128"/>
      <c r="H188" s="128"/>
      <c r="I188" s="128"/>
      <c r="J188" s="128"/>
      <c r="K188" s="128"/>
      <c r="L188" s="128"/>
    </row>
    <row r="189" spans="1:12" x14ac:dyDescent="0.25">
      <c r="A189" s="26"/>
      <c r="B189" s="164"/>
      <c r="C189" s="164"/>
      <c r="D189" s="164"/>
      <c r="E189" s="133"/>
      <c r="F189" s="128"/>
      <c r="G189" s="128"/>
      <c r="H189" s="128"/>
      <c r="I189" s="128"/>
      <c r="J189" s="128"/>
      <c r="K189" s="128"/>
      <c r="L189" s="128"/>
    </row>
    <row r="190" spans="1:12" x14ac:dyDescent="0.25">
      <c r="A190" s="26"/>
      <c r="B190" s="164"/>
      <c r="C190" s="164"/>
      <c r="D190" s="164"/>
      <c r="E190" s="133"/>
      <c r="F190" s="128"/>
      <c r="G190" s="128"/>
      <c r="H190" s="128"/>
      <c r="I190" s="128"/>
      <c r="J190" s="128"/>
      <c r="K190" s="128"/>
      <c r="L190" s="128"/>
    </row>
    <row r="191" spans="1:12" x14ac:dyDescent="0.25">
      <c r="A191" s="26"/>
      <c r="B191" s="164"/>
      <c r="C191" s="164"/>
      <c r="D191" s="164"/>
      <c r="E191" s="133"/>
      <c r="F191" s="128"/>
      <c r="G191" s="128"/>
      <c r="H191" s="128"/>
      <c r="I191" s="128"/>
      <c r="J191" s="128"/>
      <c r="K191" s="128"/>
      <c r="L191" s="128"/>
    </row>
    <row r="192" spans="1:12" x14ac:dyDescent="0.25">
      <c r="A192" s="26"/>
      <c r="B192" s="164"/>
      <c r="C192" s="164"/>
      <c r="D192" s="164"/>
      <c r="E192" s="133"/>
      <c r="F192" s="128"/>
      <c r="G192" s="128"/>
      <c r="H192" s="128"/>
      <c r="I192" s="128"/>
      <c r="J192" s="128"/>
      <c r="K192" s="128"/>
      <c r="L192" s="128"/>
    </row>
    <row r="193" spans="1:12" x14ac:dyDescent="0.25">
      <c r="A193" s="26"/>
      <c r="B193" s="164"/>
      <c r="C193" s="164"/>
      <c r="D193" s="164"/>
      <c r="E193" s="133"/>
      <c r="F193" s="128"/>
      <c r="G193" s="128"/>
      <c r="H193" s="128"/>
      <c r="I193" s="128"/>
      <c r="J193" s="128"/>
      <c r="K193" s="128"/>
      <c r="L193" s="128"/>
    </row>
    <row r="194" spans="1:12" x14ac:dyDescent="0.25">
      <c r="A194" s="26"/>
      <c r="B194" s="164"/>
      <c r="C194" s="164"/>
      <c r="D194" s="164"/>
      <c r="E194" s="133"/>
      <c r="F194" s="128"/>
      <c r="G194" s="128"/>
      <c r="H194" s="128"/>
      <c r="I194" s="128"/>
      <c r="J194" s="128"/>
      <c r="K194" s="128"/>
      <c r="L194" s="128"/>
    </row>
    <row r="195" spans="1:12" x14ac:dyDescent="0.25">
      <c r="A195" s="26"/>
      <c r="B195" s="164"/>
      <c r="C195" s="164"/>
      <c r="D195" s="164"/>
      <c r="E195" s="133"/>
      <c r="F195" s="128"/>
      <c r="G195" s="128"/>
      <c r="H195" s="128"/>
      <c r="I195" s="128"/>
      <c r="J195" s="128"/>
      <c r="K195" s="128"/>
      <c r="L195" s="128"/>
    </row>
    <row r="196" spans="1:12" x14ac:dyDescent="0.25">
      <c r="A196" s="26"/>
      <c r="B196" s="164"/>
      <c r="C196" s="164"/>
      <c r="D196" s="164"/>
      <c r="E196" s="133"/>
      <c r="F196" s="128"/>
      <c r="G196" s="128"/>
      <c r="H196" s="128"/>
      <c r="I196" s="128"/>
      <c r="J196" s="128"/>
      <c r="K196" s="128"/>
      <c r="L196" s="128"/>
    </row>
    <row r="197" spans="1:12" x14ac:dyDescent="0.25">
      <c r="A197" s="26"/>
      <c r="B197" s="164"/>
      <c r="C197" s="164"/>
      <c r="D197" s="164"/>
      <c r="E197" s="133"/>
      <c r="F197" s="128"/>
      <c r="G197" s="128"/>
      <c r="H197" s="128"/>
      <c r="I197" s="128"/>
      <c r="J197" s="128"/>
      <c r="K197" s="128"/>
      <c r="L197" s="128"/>
    </row>
    <row r="198" spans="1:12" x14ac:dyDescent="0.25">
      <c r="A198" s="26"/>
      <c r="B198" s="164"/>
      <c r="C198" s="164"/>
      <c r="D198" s="164"/>
      <c r="E198" s="133"/>
      <c r="F198" s="128"/>
      <c r="G198" s="128"/>
      <c r="H198" s="128"/>
      <c r="I198" s="128"/>
      <c r="J198" s="128"/>
      <c r="K198" s="128"/>
      <c r="L198" s="128"/>
    </row>
    <row r="199" spans="1:12" x14ac:dyDescent="0.25">
      <c r="A199" s="26"/>
      <c r="B199" s="164"/>
      <c r="C199" s="164"/>
      <c r="D199" s="164"/>
      <c r="E199" s="133"/>
      <c r="F199" s="128"/>
      <c r="G199" s="128"/>
      <c r="H199" s="128"/>
      <c r="I199" s="128"/>
      <c r="J199" s="128"/>
      <c r="K199" s="128"/>
      <c r="L199" s="128"/>
    </row>
    <row r="200" spans="1:12" x14ac:dyDescent="0.25">
      <c r="A200" s="26"/>
      <c r="B200" s="164"/>
      <c r="C200" s="164"/>
      <c r="D200" s="164"/>
      <c r="E200" s="133"/>
      <c r="F200" s="128"/>
      <c r="G200" s="128"/>
      <c r="H200" s="128"/>
      <c r="I200" s="128"/>
      <c r="J200" s="128"/>
      <c r="K200" s="128"/>
      <c r="L200" s="128"/>
    </row>
    <row r="201" spans="1:12" x14ac:dyDescent="0.25">
      <c r="A201" s="26"/>
      <c r="B201" s="164"/>
      <c r="C201" s="164"/>
      <c r="D201" s="164"/>
      <c r="E201" s="133"/>
      <c r="F201" s="128"/>
      <c r="G201" s="128"/>
      <c r="H201" s="128"/>
      <c r="I201" s="128"/>
      <c r="J201" s="128"/>
      <c r="K201" s="128"/>
      <c r="L201" s="128"/>
    </row>
    <row r="202" spans="1:12" x14ac:dyDescent="0.25">
      <c r="A202" s="26"/>
      <c r="B202" s="164"/>
      <c r="C202" s="164"/>
      <c r="D202" s="164"/>
      <c r="E202" s="133"/>
      <c r="F202" s="128"/>
      <c r="G202" s="128"/>
      <c r="H202" s="128"/>
      <c r="I202" s="128"/>
      <c r="J202" s="128"/>
      <c r="K202" s="128"/>
      <c r="L202" s="128"/>
    </row>
    <row r="203" spans="1:12" x14ac:dyDescent="0.25">
      <c r="A203" s="26"/>
      <c r="B203" s="164"/>
      <c r="C203" s="164"/>
      <c r="D203" s="164"/>
      <c r="E203" s="133"/>
      <c r="F203" s="128"/>
      <c r="G203" s="128"/>
      <c r="H203" s="128"/>
      <c r="I203" s="128"/>
      <c r="J203" s="128"/>
      <c r="K203" s="128"/>
      <c r="L203" s="128"/>
    </row>
    <row r="204" spans="1:12" x14ac:dyDescent="0.25">
      <c r="A204" s="26"/>
      <c r="B204" s="164"/>
      <c r="C204" s="164"/>
      <c r="D204" s="164"/>
      <c r="E204" s="133"/>
      <c r="F204" s="128"/>
      <c r="G204" s="128"/>
      <c r="H204" s="128"/>
      <c r="I204" s="128"/>
      <c r="J204" s="128"/>
      <c r="K204" s="128"/>
      <c r="L204" s="128"/>
    </row>
    <row r="205" spans="1:12" x14ac:dyDescent="0.25">
      <c r="A205" s="26"/>
      <c r="B205" s="164"/>
      <c r="C205" s="164"/>
      <c r="D205" s="164"/>
      <c r="E205" s="133"/>
      <c r="F205" s="128"/>
      <c r="G205" s="128"/>
      <c r="H205" s="128"/>
      <c r="I205" s="128"/>
      <c r="J205" s="128"/>
      <c r="K205" s="128"/>
      <c r="L205" s="128"/>
    </row>
    <row r="206" spans="1:12" x14ac:dyDescent="0.25">
      <c r="A206" s="26"/>
      <c r="B206" s="164"/>
      <c r="C206" s="164"/>
      <c r="D206" s="164"/>
      <c r="E206" s="133"/>
      <c r="F206" s="128"/>
      <c r="G206" s="128"/>
      <c r="H206" s="128"/>
      <c r="I206" s="128"/>
      <c r="J206" s="128"/>
      <c r="K206" s="128"/>
      <c r="L206" s="128"/>
    </row>
    <row r="207" spans="1:12" x14ac:dyDescent="0.25">
      <c r="A207" s="26"/>
      <c r="B207" s="164"/>
      <c r="C207" s="164"/>
      <c r="D207" s="164"/>
      <c r="E207" s="133"/>
      <c r="F207" s="128"/>
      <c r="G207" s="128"/>
      <c r="H207" s="128"/>
      <c r="I207" s="128"/>
      <c r="J207" s="128"/>
      <c r="K207" s="128"/>
      <c r="L207" s="128"/>
    </row>
    <row r="208" spans="1:12" x14ac:dyDescent="0.25">
      <c r="A208" s="26"/>
      <c r="B208" s="164"/>
      <c r="C208" s="164"/>
      <c r="D208" s="164"/>
      <c r="E208" s="133"/>
      <c r="F208" s="128"/>
      <c r="G208" s="128"/>
      <c r="H208" s="128"/>
      <c r="I208" s="128"/>
      <c r="J208" s="128"/>
      <c r="K208" s="128"/>
      <c r="L208" s="128"/>
    </row>
    <row r="209" spans="1:12" x14ac:dyDescent="0.25">
      <c r="A209" s="26"/>
      <c r="B209" s="164"/>
      <c r="C209" s="164"/>
      <c r="D209" s="164"/>
      <c r="E209" s="133"/>
      <c r="F209" s="128"/>
      <c r="G209" s="128"/>
      <c r="H209" s="128"/>
      <c r="I209" s="128"/>
      <c r="J209" s="128"/>
      <c r="K209" s="128"/>
      <c r="L209" s="128"/>
    </row>
    <row r="210" spans="1:12" x14ac:dyDescent="0.25">
      <c r="A210" s="26"/>
      <c r="B210" s="164"/>
      <c r="C210" s="164"/>
      <c r="D210" s="164"/>
      <c r="E210" s="133"/>
      <c r="F210" s="128"/>
      <c r="G210" s="128"/>
      <c r="H210" s="128"/>
      <c r="I210" s="128"/>
      <c r="J210" s="128"/>
      <c r="K210" s="128"/>
      <c r="L210" s="128"/>
    </row>
    <row r="211" spans="1:12" x14ac:dyDescent="0.25">
      <c r="A211" s="26"/>
      <c r="B211" s="164"/>
      <c r="C211" s="164"/>
      <c r="D211" s="164"/>
      <c r="E211" s="133"/>
      <c r="F211" s="128"/>
      <c r="G211" s="128"/>
      <c r="H211" s="128"/>
      <c r="I211" s="128"/>
      <c r="J211" s="128"/>
      <c r="K211" s="128"/>
      <c r="L211" s="128"/>
    </row>
    <row r="212" spans="1:12" x14ac:dyDescent="0.25">
      <c r="A212" s="26"/>
      <c r="B212" s="164"/>
      <c r="C212" s="164"/>
      <c r="D212" s="164"/>
      <c r="E212" s="133"/>
      <c r="F212" s="128"/>
      <c r="G212" s="128"/>
      <c r="H212" s="128"/>
      <c r="I212" s="128"/>
      <c r="J212" s="128"/>
      <c r="K212" s="128"/>
      <c r="L212" s="128"/>
    </row>
    <row r="213" spans="1:12" x14ac:dyDescent="0.25">
      <c r="A213" s="26"/>
      <c r="B213" s="164"/>
      <c r="C213" s="164"/>
      <c r="D213" s="164"/>
      <c r="E213" s="133"/>
      <c r="F213" s="128"/>
      <c r="G213" s="128"/>
      <c r="H213" s="128"/>
      <c r="I213" s="128"/>
      <c r="J213" s="128"/>
      <c r="K213" s="128"/>
      <c r="L213" s="128"/>
    </row>
    <row r="214" spans="1:12" x14ac:dyDescent="0.25">
      <c r="A214" s="26"/>
      <c r="B214" s="164"/>
      <c r="C214" s="164"/>
      <c r="D214" s="164"/>
      <c r="E214" s="133"/>
      <c r="F214" s="128"/>
      <c r="G214" s="128"/>
      <c r="H214" s="128"/>
      <c r="I214" s="128"/>
      <c r="J214" s="128"/>
      <c r="K214" s="128"/>
      <c r="L214" s="128"/>
    </row>
    <row r="215" spans="1:12" x14ac:dyDescent="0.25">
      <c r="A215" s="26"/>
      <c r="B215" s="164"/>
      <c r="C215" s="164"/>
      <c r="D215" s="164"/>
      <c r="E215" s="133"/>
      <c r="F215" s="128"/>
      <c r="G215" s="128"/>
      <c r="H215" s="128"/>
      <c r="I215" s="128"/>
      <c r="J215" s="128"/>
      <c r="K215" s="128"/>
      <c r="L215" s="128"/>
    </row>
    <row r="216" spans="1:12" x14ac:dyDescent="0.25">
      <c r="A216" s="26"/>
      <c r="B216" s="164"/>
      <c r="C216" s="164"/>
      <c r="D216" s="164"/>
      <c r="E216" s="133"/>
      <c r="F216" s="128"/>
      <c r="G216" s="128"/>
      <c r="H216" s="128"/>
      <c r="I216" s="128"/>
      <c r="J216" s="128"/>
      <c r="K216" s="128"/>
      <c r="L216" s="128"/>
    </row>
    <row r="217" spans="1:12" x14ac:dyDescent="0.25">
      <c r="A217" s="26"/>
      <c r="B217" s="164"/>
      <c r="C217" s="164"/>
      <c r="D217" s="164"/>
      <c r="E217" s="133"/>
      <c r="F217" s="128"/>
      <c r="G217" s="128"/>
      <c r="H217" s="128"/>
      <c r="I217" s="128"/>
      <c r="J217" s="128"/>
      <c r="K217" s="128"/>
      <c r="L217" s="128"/>
    </row>
    <row r="218" spans="1:12" x14ac:dyDescent="0.25">
      <c r="A218" s="26"/>
      <c r="B218" s="164"/>
      <c r="C218" s="164"/>
      <c r="D218" s="164"/>
      <c r="E218" s="133"/>
      <c r="F218" s="128"/>
      <c r="G218" s="128"/>
      <c r="H218" s="128"/>
      <c r="I218" s="128"/>
      <c r="J218" s="128"/>
      <c r="K218" s="128"/>
      <c r="L218" s="128"/>
    </row>
    <row r="219" spans="1:12" x14ac:dyDescent="0.25">
      <c r="A219" s="26"/>
      <c r="B219" s="164"/>
      <c r="C219" s="164"/>
      <c r="D219" s="164"/>
      <c r="E219" s="133"/>
      <c r="F219" s="128"/>
      <c r="G219" s="128"/>
      <c r="H219" s="128"/>
      <c r="I219" s="128"/>
      <c r="J219" s="128"/>
      <c r="K219" s="128"/>
      <c r="L219" s="128"/>
    </row>
    <row r="220" spans="1:12" x14ac:dyDescent="0.25">
      <c r="A220" s="26"/>
      <c r="B220" s="164"/>
      <c r="C220" s="164"/>
      <c r="D220" s="164"/>
      <c r="E220" s="133"/>
      <c r="F220" s="128"/>
      <c r="G220" s="128"/>
      <c r="H220" s="128"/>
      <c r="I220" s="128"/>
      <c r="J220" s="128"/>
      <c r="K220" s="128"/>
      <c r="L220" s="128"/>
    </row>
    <row r="221" spans="1:12" x14ac:dyDescent="0.25">
      <c r="A221" s="26"/>
      <c r="B221" s="164"/>
      <c r="C221" s="164"/>
      <c r="D221" s="164"/>
      <c r="E221" s="133"/>
      <c r="F221" s="128"/>
      <c r="G221" s="128"/>
      <c r="H221" s="128"/>
      <c r="I221" s="128"/>
      <c r="J221" s="128"/>
      <c r="K221" s="128"/>
      <c r="L221" s="128"/>
    </row>
    <row r="222" spans="1:12" x14ac:dyDescent="0.25">
      <c r="A222" s="26"/>
      <c r="B222" s="164"/>
      <c r="C222" s="164"/>
      <c r="D222" s="164"/>
      <c r="E222" s="133"/>
      <c r="F222" s="128"/>
      <c r="G222" s="128"/>
      <c r="H222" s="128"/>
      <c r="I222" s="128"/>
      <c r="J222" s="128"/>
      <c r="K222" s="128"/>
      <c r="L222" s="128"/>
    </row>
    <row r="223" spans="1:12" x14ac:dyDescent="0.25">
      <c r="A223" s="26"/>
      <c r="B223" s="164"/>
      <c r="C223" s="164"/>
      <c r="D223" s="164"/>
      <c r="E223" s="133"/>
      <c r="F223" s="128"/>
      <c r="G223" s="128"/>
      <c r="H223" s="128"/>
      <c r="I223" s="128"/>
      <c r="J223" s="128"/>
      <c r="K223" s="128"/>
      <c r="L223" s="128"/>
    </row>
    <row r="224" spans="1:12" x14ac:dyDescent="0.25">
      <c r="A224" s="26"/>
      <c r="B224" s="164"/>
      <c r="C224" s="164"/>
      <c r="D224" s="164"/>
      <c r="E224" s="133"/>
      <c r="F224" s="128"/>
      <c r="G224" s="128"/>
      <c r="H224" s="128"/>
      <c r="I224" s="128"/>
      <c r="J224" s="128"/>
      <c r="K224" s="128"/>
      <c r="L224" s="128"/>
    </row>
    <row r="225" spans="1:12" x14ac:dyDescent="0.25">
      <c r="A225" s="26"/>
      <c r="B225" s="164"/>
      <c r="C225" s="164"/>
      <c r="D225" s="164"/>
      <c r="E225" s="133"/>
      <c r="F225" s="128"/>
      <c r="G225" s="128"/>
      <c r="H225" s="128"/>
      <c r="I225" s="128"/>
      <c r="J225" s="128"/>
      <c r="K225" s="128"/>
      <c r="L225" s="128"/>
    </row>
    <row r="226" spans="1:12" x14ac:dyDescent="0.25">
      <c r="A226" s="26"/>
      <c r="B226" s="164"/>
      <c r="C226" s="164"/>
      <c r="D226" s="164"/>
      <c r="E226" s="133"/>
      <c r="F226" s="128"/>
      <c r="G226" s="128"/>
      <c r="H226" s="128"/>
      <c r="I226" s="128"/>
      <c r="J226" s="128"/>
      <c r="K226" s="128"/>
      <c r="L226" s="128"/>
    </row>
    <row r="227" spans="1:12" x14ac:dyDescent="0.25">
      <c r="A227" s="26"/>
      <c r="B227" s="164"/>
      <c r="C227" s="164"/>
      <c r="D227" s="164"/>
      <c r="E227" s="133"/>
      <c r="F227" s="128"/>
      <c r="G227" s="128"/>
      <c r="H227" s="128"/>
      <c r="I227" s="128"/>
      <c r="J227" s="128"/>
      <c r="K227" s="128"/>
      <c r="L227" s="128"/>
    </row>
    <row r="228" spans="1:12" x14ac:dyDescent="0.25">
      <c r="A228" s="26"/>
      <c r="B228" s="164"/>
      <c r="C228" s="164"/>
      <c r="D228" s="164"/>
      <c r="E228" s="133"/>
      <c r="F228" s="128"/>
      <c r="G228" s="128"/>
      <c r="H228" s="128"/>
      <c r="I228" s="128"/>
      <c r="J228" s="128"/>
      <c r="K228" s="128"/>
      <c r="L228" s="128"/>
    </row>
    <row r="229" spans="1:12" x14ac:dyDescent="0.25">
      <c r="A229" s="26"/>
      <c r="B229" s="164"/>
      <c r="C229" s="164"/>
      <c r="D229" s="164"/>
      <c r="E229" s="133"/>
      <c r="F229" s="128"/>
      <c r="G229" s="128"/>
      <c r="H229" s="128"/>
      <c r="I229" s="128"/>
      <c r="J229" s="128"/>
      <c r="K229" s="128"/>
      <c r="L229" s="128"/>
    </row>
    <row r="230" spans="1:12" x14ac:dyDescent="0.25">
      <c r="A230" s="26"/>
      <c r="B230" s="164"/>
      <c r="C230" s="164"/>
      <c r="D230" s="164"/>
      <c r="E230" s="133"/>
      <c r="F230" s="128"/>
      <c r="G230" s="128"/>
      <c r="H230" s="128"/>
      <c r="I230" s="128"/>
      <c r="J230" s="128"/>
      <c r="K230" s="128"/>
      <c r="L230" s="128"/>
    </row>
    <row r="231" spans="1:12" x14ac:dyDescent="0.25">
      <c r="A231" s="26"/>
      <c r="B231" s="164"/>
      <c r="C231" s="164"/>
      <c r="D231" s="164"/>
      <c r="E231" s="133"/>
      <c r="F231" s="128"/>
      <c r="G231" s="128"/>
      <c r="H231" s="128"/>
      <c r="I231" s="128"/>
      <c r="J231" s="128"/>
      <c r="K231" s="128"/>
      <c r="L231" s="128"/>
    </row>
    <row r="232" spans="1:12" x14ac:dyDescent="0.25">
      <c r="A232" s="26"/>
      <c r="B232" s="164"/>
      <c r="C232" s="164"/>
      <c r="D232" s="164"/>
      <c r="E232" s="133"/>
      <c r="F232" s="128"/>
      <c r="G232" s="128"/>
      <c r="H232" s="128"/>
      <c r="I232" s="128"/>
      <c r="J232" s="128"/>
      <c r="K232" s="128"/>
      <c r="L232" s="128"/>
    </row>
    <row r="233" spans="1:12" x14ac:dyDescent="0.25">
      <c r="A233" s="26"/>
      <c r="B233" s="164"/>
      <c r="C233" s="164"/>
      <c r="D233" s="164"/>
      <c r="E233" s="133"/>
      <c r="F233" s="128"/>
      <c r="G233" s="128"/>
      <c r="H233" s="128"/>
      <c r="I233" s="128"/>
      <c r="J233" s="128"/>
      <c r="K233" s="128"/>
      <c r="L233" s="128"/>
    </row>
    <row r="234" spans="1:12" x14ac:dyDescent="0.25">
      <c r="A234" s="26"/>
      <c r="B234" s="164"/>
      <c r="C234" s="164"/>
      <c r="D234" s="164"/>
      <c r="E234" s="133"/>
      <c r="F234" s="128"/>
      <c r="G234" s="128"/>
      <c r="H234" s="128"/>
      <c r="I234" s="128"/>
      <c r="J234" s="128"/>
      <c r="K234" s="128"/>
      <c r="L234" s="128"/>
    </row>
    <row r="235" spans="1:12" x14ac:dyDescent="0.25">
      <c r="A235" s="26"/>
      <c r="B235" s="164"/>
      <c r="C235" s="164"/>
      <c r="D235" s="164"/>
      <c r="E235" s="133"/>
      <c r="F235" s="128"/>
      <c r="G235" s="128"/>
      <c r="H235" s="128"/>
      <c r="I235" s="128"/>
      <c r="J235" s="128"/>
      <c r="K235" s="128"/>
      <c r="L235" s="128"/>
    </row>
    <row r="236" spans="1:12" x14ac:dyDescent="0.25">
      <c r="A236" s="26"/>
      <c r="B236" s="164"/>
      <c r="C236" s="164"/>
      <c r="D236" s="164"/>
      <c r="E236" s="133"/>
      <c r="F236" s="128"/>
      <c r="G236" s="128"/>
      <c r="H236" s="128"/>
      <c r="I236" s="128"/>
      <c r="J236" s="128"/>
      <c r="K236" s="128"/>
      <c r="L236" s="128"/>
    </row>
    <row r="237" spans="1:12" x14ac:dyDescent="0.25">
      <c r="A237" s="26"/>
      <c r="B237" s="164"/>
      <c r="C237" s="164"/>
      <c r="D237" s="164"/>
      <c r="E237" s="133"/>
      <c r="F237" s="128"/>
      <c r="G237" s="128"/>
      <c r="H237" s="128"/>
      <c r="I237" s="128"/>
      <c r="J237" s="128"/>
      <c r="K237" s="128"/>
      <c r="L237" s="128"/>
    </row>
    <row r="238" spans="1:12" x14ac:dyDescent="0.25">
      <c r="A238" s="26"/>
      <c r="B238" s="164"/>
      <c r="C238" s="164"/>
      <c r="D238" s="164"/>
      <c r="E238" s="133"/>
      <c r="F238" s="128"/>
      <c r="G238" s="128"/>
      <c r="H238" s="128"/>
      <c r="I238" s="128"/>
      <c r="J238" s="128"/>
      <c r="K238" s="128"/>
      <c r="L238" s="128"/>
    </row>
    <row r="239" spans="1:12" x14ac:dyDescent="0.25">
      <c r="A239" s="26"/>
      <c r="B239" s="164"/>
      <c r="C239" s="164"/>
      <c r="D239" s="164"/>
      <c r="E239" s="133"/>
      <c r="F239" s="128"/>
      <c r="G239" s="128"/>
      <c r="H239" s="128"/>
      <c r="I239" s="128"/>
      <c r="J239" s="128"/>
      <c r="K239" s="128"/>
      <c r="L239" s="128"/>
    </row>
    <row r="240" spans="1:12" x14ac:dyDescent="0.25">
      <c r="A240" s="129"/>
      <c r="B240" s="163"/>
      <c r="C240" s="163"/>
      <c r="D240" s="163"/>
      <c r="E240" s="134"/>
      <c r="F240" s="128"/>
      <c r="G240" s="128"/>
      <c r="H240" s="128"/>
      <c r="I240" s="128"/>
      <c r="J240" s="128"/>
      <c r="K240" s="128"/>
      <c r="L240" s="128"/>
    </row>
    <row r="241" spans="1:12" x14ac:dyDescent="0.25">
      <c r="A241" s="129"/>
      <c r="B241" s="163"/>
      <c r="C241" s="163"/>
      <c r="D241" s="163"/>
      <c r="E241" s="134"/>
      <c r="F241" s="128"/>
      <c r="G241" s="128"/>
      <c r="H241" s="128"/>
      <c r="I241" s="128"/>
      <c r="J241" s="128"/>
      <c r="K241" s="128"/>
      <c r="L241" s="128"/>
    </row>
    <row r="242" spans="1:12" x14ac:dyDescent="0.25">
      <c r="A242" s="129"/>
      <c r="B242" s="163"/>
      <c r="C242" s="163"/>
      <c r="D242" s="163"/>
      <c r="E242" s="134"/>
      <c r="F242" s="128"/>
      <c r="G242" s="128"/>
      <c r="H242" s="128"/>
      <c r="I242" s="128"/>
      <c r="J242" s="128"/>
      <c r="K242" s="128"/>
      <c r="L242" s="128"/>
    </row>
    <row r="243" spans="1:12" x14ac:dyDescent="0.25">
      <c r="A243" s="129"/>
      <c r="B243" s="163"/>
      <c r="C243" s="163"/>
      <c r="D243" s="163"/>
      <c r="E243" s="134"/>
      <c r="F243" s="128"/>
      <c r="G243" s="128"/>
      <c r="H243" s="128"/>
      <c r="I243" s="128"/>
      <c r="J243" s="128"/>
      <c r="K243" s="128"/>
      <c r="L243" s="128"/>
    </row>
    <row r="244" spans="1:12" x14ac:dyDescent="0.25">
      <c r="A244" s="129"/>
      <c r="B244" s="163"/>
      <c r="C244" s="163"/>
      <c r="D244" s="163"/>
      <c r="E244" s="134"/>
      <c r="F244" s="128"/>
      <c r="G244" s="128"/>
      <c r="H244" s="128"/>
      <c r="I244" s="128"/>
      <c r="J244" s="128"/>
      <c r="K244" s="128"/>
      <c r="L244" s="128"/>
    </row>
    <row r="245" spans="1:12" x14ac:dyDescent="0.25">
      <c r="A245" s="129"/>
      <c r="B245" s="163"/>
      <c r="C245" s="163"/>
      <c r="D245" s="163"/>
      <c r="E245" s="134"/>
      <c r="F245" s="128"/>
      <c r="G245" s="128"/>
      <c r="H245" s="128"/>
      <c r="I245" s="128"/>
      <c r="J245" s="128"/>
      <c r="K245" s="128"/>
      <c r="L245" s="128"/>
    </row>
    <row r="246" spans="1:12" x14ac:dyDescent="0.25">
      <c r="A246" s="129"/>
      <c r="B246" s="163"/>
      <c r="C246" s="163"/>
      <c r="D246" s="163"/>
      <c r="E246" s="134"/>
      <c r="F246" s="128"/>
      <c r="G246" s="128"/>
      <c r="H246" s="128"/>
      <c r="I246" s="128"/>
      <c r="J246" s="128"/>
      <c r="K246" s="128"/>
      <c r="L246" s="128"/>
    </row>
    <row r="247" spans="1:12" x14ac:dyDescent="0.25">
      <c r="A247" s="129"/>
      <c r="B247" s="163"/>
      <c r="C247" s="163"/>
      <c r="D247" s="163"/>
      <c r="E247" s="134"/>
      <c r="F247" s="128"/>
      <c r="G247" s="128"/>
      <c r="H247" s="128"/>
      <c r="I247" s="128"/>
      <c r="J247" s="128"/>
      <c r="K247" s="128"/>
      <c r="L247" s="128"/>
    </row>
    <row r="248" spans="1:12" x14ac:dyDescent="0.25">
      <c r="A248" s="129"/>
      <c r="B248" s="163"/>
      <c r="C248" s="163"/>
      <c r="D248" s="163"/>
      <c r="E248" s="134"/>
      <c r="F248" s="128"/>
      <c r="G248" s="128"/>
      <c r="H248" s="128"/>
      <c r="I248" s="128"/>
      <c r="J248" s="128"/>
      <c r="K248" s="128"/>
      <c r="L248" s="128"/>
    </row>
    <row r="249" spans="1:12" x14ac:dyDescent="0.25">
      <c r="A249" s="129"/>
      <c r="B249" s="163"/>
      <c r="C249" s="163"/>
      <c r="D249" s="163"/>
      <c r="E249" s="134"/>
      <c r="F249" s="128"/>
      <c r="G249" s="128"/>
      <c r="H249" s="128"/>
      <c r="I249" s="128"/>
      <c r="J249" s="128"/>
      <c r="K249" s="128"/>
      <c r="L249" s="128"/>
    </row>
    <row r="250" spans="1:12" x14ac:dyDescent="0.25">
      <c r="A250" s="129"/>
      <c r="B250" s="163"/>
      <c r="C250" s="163"/>
      <c r="D250" s="163"/>
      <c r="E250" s="134"/>
      <c r="F250" s="128"/>
      <c r="G250" s="128"/>
      <c r="H250" s="128"/>
      <c r="I250" s="128"/>
      <c r="J250" s="128"/>
      <c r="K250" s="128"/>
      <c r="L250" s="128"/>
    </row>
    <row r="251" spans="1:12" x14ac:dyDescent="0.25">
      <c r="A251" s="129"/>
      <c r="B251" s="163"/>
      <c r="C251" s="163"/>
      <c r="D251" s="163"/>
      <c r="E251" s="134"/>
      <c r="F251" s="128"/>
      <c r="G251" s="128"/>
      <c r="H251" s="128"/>
      <c r="I251" s="128"/>
      <c r="J251" s="128"/>
      <c r="K251" s="128"/>
      <c r="L251" s="128"/>
    </row>
    <row r="252" spans="1:12" x14ac:dyDescent="0.25">
      <c r="A252" s="129"/>
      <c r="B252" s="163"/>
      <c r="C252" s="163"/>
      <c r="D252" s="163"/>
      <c r="E252" s="134"/>
      <c r="F252" s="128"/>
      <c r="G252" s="128"/>
      <c r="H252" s="128"/>
      <c r="I252" s="128"/>
      <c r="J252" s="128"/>
      <c r="K252" s="128"/>
      <c r="L252" s="128"/>
    </row>
    <row r="253" spans="1:12" x14ac:dyDescent="0.25">
      <c r="A253" s="129"/>
      <c r="B253" s="163"/>
      <c r="C253" s="163"/>
      <c r="D253" s="163"/>
      <c r="E253" s="134"/>
      <c r="F253" s="128"/>
      <c r="G253" s="128"/>
      <c r="H253" s="128"/>
      <c r="I253" s="128"/>
      <c r="J253" s="128"/>
      <c r="K253" s="128"/>
      <c r="L253" s="128"/>
    </row>
    <row r="254" spans="1:12" x14ac:dyDescent="0.25">
      <c r="A254" s="129"/>
      <c r="B254" s="163"/>
      <c r="C254" s="163"/>
      <c r="D254" s="163"/>
      <c r="E254" s="134"/>
      <c r="F254" s="128"/>
      <c r="G254" s="128"/>
      <c r="H254" s="128"/>
      <c r="I254" s="128"/>
      <c r="J254" s="128"/>
      <c r="K254" s="128"/>
      <c r="L254" s="128"/>
    </row>
    <row r="255" spans="1:12" x14ac:dyDescent="0.25">
      <c r="A255" s="129"/>
      <c r="B255" s="163"/>
      <c r="C255" s="163"/>
      <c r="D255" s="163"/>
      <c r="E255" s="134"/>
      <c r="F255" s="128"/>
      <c r="G255" s="128"/>
      <c r="H255" s="128"/>
      <c r="I255" s="128"/>
      <c r="J255" s="128"/>
      <c r="K255" s="128"/>
      <c r="L255" s="128"/>
    </row>
    <row r="256" spans="1:12" x14ac:dyDescent="0.25">
      <c r="A256" s="129"/>
      <c r="B256" s="163"/>
      <c r="C256" s="163"/>
      <c r="D256" s="163"/>
      <c r="E256" s="134"/>
      <c r="F256" s="128"/>
      <c r="G256" s="128"/>
      <c r="H256" s="128"/>
      <c r="I256" s="128"/>
      <c r="J256" s="128"/>
      <c r="K256" s="128"/>
      <c r="L256" s="128"/>
    </row>
    <row r="257" spans="1:12" x14ac:dyDescent="0.25">
      <c r="A257" s="129"/>
      <c r="B257" s="163"/>
      <c r="C257" s="163"/>
      <c r="D257" s="163"/>
      <c r="E257" s="134"/>
      <c r="F257" s="128"/>
      <c r="G257" s="128"/>
      <c r="H257" s="128"/>
      <c r="I257" s="128"/>
      <c r="J257" s="128"/>
      <c r="K257" s="128"/>
      <c r="L257" s="128"/>
    </row>
    <row r="258" spans="1:12" x14ac:dyDescent="0.25">
      <c r="A258" s="129"/>
      <c r="B258" s="163"/>
      <c r="C258" s="163"/>
      <c r="D258" s="163"/>
      <c r="E258" s="134"/>
      <c r="F258" s="128"/>
      <c r="G258" s="128"/>
      <c r="H258" s="128"/>
      <c r="I258" s="128"/>
      <c r="J258" s="128"/>
      <c r="K258" s="128"/>
      <c r="L258" s="128"/>
    </row>
    <row r="259" spans="1:12" x14ac:dyDescent="0.25">
      <c r="A259" s="129"/>
      <c r="B259" s="163"/>
      <c r="C259" s="163"/>
      <c r="D259" s="163"/>
      <c r="E259" s="134"/>
      <c r="F259" s="128"/>
      <c r="G259" s="128"/>
      <c r="H259" s="128"/>
      <c r="I259" s="128"/>
      <c r="J259" s="128"/>
      <c r="K259" s="128"/>
      <c r="L259" s="128"/>
    </row>
    <row r="260" spans="1:12" x14ac:dyDescent="0.25">
      <c r="A260" s="129"/>
      <c r="B260" s="163"/>
      <c r="C260" s="163"/>
      <c r="D260" s="163"/>
      <c r="E260" s="134"/>
      <c r="F260" s="128"/>
      <c r="G260" s="128"/>
      <c r="H260" s="128"/>
      <c r="I260" s="128"/>
      <c r="J260" s="128"/>
      <c r="K260" s="128"/>
    </row>
    <row r="261" spans="1:12" x14ac:dyDescent="0.25">
      <c r="A261" s="129"/>
      <c r="B261" s="163"/>
      <c r="C261" s="163"/>
      <c r="D261" s="163"/>
      <c r="E261" s="134"/>
      <c r="F261" s="128"/>
      <c r="G261" s="128"/>
      <c r="H261" s="128"/>
      <c r="I261" s="128"/>
      <c r="J261" s="128"/>
      <c r="K261" s="128"/>
    </row>
    <row r="262" spans="1:12" x14ac:dyDescent="0.25">
      <c r="A262" s="129"/>
      <c r="B262" s="163"/>
      <c r="C262" s="163"/>
      <c r="D262" s="163"/>
      <c r="E262" s="134"/>
      <c r="F262" s="128"/>
      <c r="G262" s="128"/>
      <c r="H262" s="128"/>
      <c r="I262" s="128"/>
      <c r="J262" s="128"/>
      <c r="K262" s="128"/>
    </row>
    <row r="263" spans="1:12" x14ac:dyDescent="0.25">
      <c r="A263" s="129"/>
      <c r="B263" s="163"/>
      <c r="C263" s="163"/>
      <c r="D263" s="163"/>
      <c r="E263" s="134"/>
      <c r="F263" s="128"/>
      <c r="G263" s="128"/>
      <c r="H263" s="128"/>
      <c r="I263" s="128"/>
      <c r="J263" s="128"/>
      <c r="K263" s="128"/>
    </row>
    <row r="264" spans="1:12" x14ac:dyDescent="0.25">
      <c r="A264" s="129"/>
      <c r="B264" s="163"/>
      <c r="C264" s="163"/>
      <c r="D264" s="163"/>
      <c r="E264" s="134"/>
      <c r="F264" s="128"/>
      <c r="G264" s="128"/>
      <c r="H264" s="128"/>
      <c r="I264" s="128"/>
      <c r="J264" s="128"/>
      <c r="K264" s="128"/>
    </row>
    <row r="265" spans="1:12" x14ac:dyDescent="0.25">
      <c r="A265" s="129"/>
      <c r="B265" s="163"/>
      <c r="C265" s="163"/>
      <c r="D265" s="163"/>
      <c r="E265" s="134"/>
      <c r="F265" s="128"/>
      <c r="G265" s="128"/>
      <c r="H265" s="128"/>
      <c r="I265" s="128"/>
      <c r="J265" s="128"/>
      <c r="K265" s="128"/>
    </row>
    <row r="266" spans="1:12" x14ac:dyDescent="0.25">
      <c r="A266" s="129"/>
      <c r="B266" s="163"/>
      <c r="C266" s="163"/>
      <c r="D266" s="163"/>
      <c r="E266" s="134"/>
      <c r="F266" s="128"/>
      <c r="G266" s="128"/>
      <c r="H266" s="128"/>
      <c r="I266" s="128"/>
      <c r="J266" s="128"/>
      <c r="K266" s="128"/>
    </row>
    <row r="267" spans="1:12" x14ac:dyDescent="0.25">
      <c r="A267" s="129"/>
      <c r="B267" s="163"/>
      <c r="C267" s="163"/>
      <c r="D267" s="163"/>
      <c r="E267" s="134"/>
      <c r="F267" s="128"/>
      <c r="G267" s="128"/>
      <c r="H267" s="128"/>
      <c r="I267" s="128"/>
      <c r="J267" s="128"/>
      <c r="K267" s="128"/>
    </row>
    <row r="268" spans="1:12" x14ac:dyDescent="0.25">
      <c r="A268" s="129"/>
      <c r="B268" s="163"/>
      <c r="C268" s="163"/>
      <c r="D268" s="163"/>
      <c r="E268" s="134"/>
      <c r="F268" s="128"/>
      <c r="G268" s="128"/>
      <c r="H268" s="128"/>
      <c r="I268" s="128"/>
      <c r="J268" s="128"/>
      <c r="K268" s="128"/>
    </row>
    <row r="269" spans="1:12" x14ac:dyDescent="0.25">
      <c r="A269" s="129"/>
      <c r="B269" s="163"/>
      <c r="C269" s="163"/>
      <c r="D269" s="163"/>
      <c r="E269" s="134"/>
      <c r="F269" s="128"/>
      <c r="G269" s="128"/>
      <c r="H269" s="128"/>
      <c r="I269" s="128"/>
      <c r="J269" s="128"/>
      <c r="K269" s="128"/>
    </row>
    <row r="270" spans="1:12" x14ac:dyDescent="0.25">
      <c r="A270" s="129"/>
      <c r="B270" s="163"/>
      <c r="C270" s="163"/>
      <c r="D270" s="163"/>
      <c r="E270" s="134"/>
      <c r="F270" s="128"/>
      <c r="G270" s="128"/>
      <c r="H270" s="128"/>
      <c r="I270" s="128"/>
      <c r="J270" s="128"/>
      <c r="K270" s="128"/>
    </row>
    <row r="271" spans="1:12" x14ac:dyDescent="0.25">
      <c r="A271" s="129"/>
      <c r="B271" s="163"/>
      <c r="C271" s="163"/>
      <c r="D271" s="163"/>
      <c r="E271" s="134"/>
      <c r="F271" s="128"/>
      <c r="G271" s="128"/>
      <c r="H271" s="128"/>
      <c r="I271" s="128"/>
      <c r="J271" s="128"/>
      <c r="K271" s="128"/>
    </row>
    <row r="272" spans="1:12" x14ac:dyDescent="0.25">
      <c r="A272" s="129"/>
      <c r="B272" s="163"/>
      <c r="C272" s="163"/>
      <c r="D272" s="163"/>
      <c r="E272" s="134"/>
      <c r="F272" s="128"/>
      <c r="G272" s="128"/>
      <c r="H272" s="128"/>
      <c r="I272" s="128"/>
      <c r="J272" s="128"/>
      <c r="K272" s="128"/>
    </row>
    <row r="273" spans="1:11" x14ac:dyDescent="0.25">
      <c r="A273" s="129"/>
      <c r="B273" s="163"/>
      <c r="C273" s="163"/>
      <c r="D273" s="163"/>
      <c r="E273" s="134"/>
      <c r="F273" s="128"/>
      <c r="G273" s="128"/>
      <c r="H273" s="128"/>
      <c r="I273" s="128"/>
      <c r="J273" s="128"/>
      <c r="K273" s="128"/>
    </row>
    <row r="1041949" spans="11:11" x14ac:dyDescent="0.25">
      <c r="K1041949" s="121"/>
    </row>
  </sheetData>
  <sortState xmlns:xlrd2="http://schemas.microsoft.com/office/spreadsheetml/2017/richdata2" ref="A8:J95">
    <sortCondition ref="G8:G95"/>
  </sortState>
  <mergeCells count="4">
    <mergeCell ref="M2:M4"/>
    <mergeCell ref="A2:B2"/>
    <mergeCell ref="A3:B3"/>
    <mergeCell ref="A1:E1"/>
  </mergeCells>
  <hyperlinks>
    <hyperlink ref="H67" r:id="rId1" xr:uid="{B9AD7DCC-A5A0-4B9A-9A77-D43873BF8B7F}"/>
  </hyperlinks>
  <pageMargins left="0.25" right="0.25" top="0.75" bottom="0.75" header="0.3" footer="0.3"/>
  <pageSetup scale="69" orientation="portrait" horizontalDpi="300" verticalDpi="300" r:id="rId2"/>
  <headerFooter alignWithMargins="0"/>
  <rowBreaks count="2" manualBreakCount="2">
    <brk id="48" max="4" man="1"/>
    <brk id="9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63"/>
  <sheetViews>
    <sheetView tabSelected="1" workbookViewId="0">
      <selection activeCell="A82" sqref="A82"/>
    </sheetView>
  </sheetViews>
  <sheetFormatPr defaultColWidth="9.109375" defaultRowHeight="26.25" customHeight="1" x14ac:dyDescent="0.25"/>
  <cols>
    <col min="1" max="1" width="21.109375" style="1" customWidth="1"/>
    <col min="2" max="2" width="16" style="104" customWidth="1"/>
    <col min="3" max="3" width="20.109375" style="104" customWidth="1"/>
    <col min="4" max="4" width="17" style="104" customWidth="1"/>
    <col min="5" max="6" width="15.109375" style="104" customWidth="1"/>
    <col min="7" max="7" width="40.44140625" style="71" customWidth="1"/>
    <col min="8" max="9" width="9.109375" style="26" hidden="1" customWidth="1"/>
    <col min="10" max="10" width="9.109375" style="26" customWidth="1"/>
    <col min="11" max="16384" width="9.109375" style="26"/>
  </cols>
  <sheetData>
    <row r="1" spans="1:9" ht="17.399999999999999" x14ac:dyDescent="0.3">
      <c r="A1" s="75" t="str">
        <f>Registrations!A1</f>
        <v>2023 SUMMER CAMP</v>
      </c>
      <c r="B1" s="102"/>
      <c r="C1" s="103"/>
      <c r="D1" s="103"/>
      <c r="E1" s="103"/>
      <c r="F1" s="103"/>
      <c r="G1" s="122">
        <f ca="1">Registrations!E2</f>
        <v>45097</v>
      </c>
    </row>
    <row r="2" spans="1:9" ht="17.399999999999999" x14ac:dyDescent="0.3">
      <c r="A2" s="138" t="str">
        <f>Registrations!A2</f>
        <v>July 2 - July 8, 2023</v>
      </c>
      <c r="B2" s="245"/>
      <c r="C2" s="246"/>
      <c r="D2" s="247"/>
      <c r="E2" s="246"/>
      <c r="F2" s="246"/>
      <c r="G2" s="70"/>
    </row>
    <row r="3" spans="1:9" ht="18" thickBot="1" x14ac:dyDescent="0.35">
      <c r="A3" s="138" t="str">
        <f>Registrations!A3</f>
        <v>Cole Canoe Base</v>
      </c>
      <c r="B3" s="245"/>
      <c r="C3" s="246"/>
      <c r="D3" s="247"/>
      <c r="E3" s="246"/>
      <c r="F3" s="246"/>
      <c r="G3" s="70"/>
    </row>
    <row r="4" spans="1:9" ht="30.6" customHeight="1" thickBot="1" x14ac:dyDescent="0.3">
      <c r="A4" s="182" t="s">
        <v>1591</v>
      </c>
      <c r="B4" s="183"/>
      <c r="C4" s="184"/>
      <c r="D4" s="185"/>
      <c r="E4" s="184"/>
      <c r="F4" s="184"/>
      <c r="G4" s="186"/>
    </row>
    <row r="5" spans="1:9" ht="33.6" customHeight="1" thickBot="1" x14ac:dyDescent="0.3">
      <c r="A5" s="190" t="s">
        <v>1586</v>
      </c>
      <c r="B5" s="191"/>
      <c r="C5" s="192"/>
      <c r="D5" s="193"/>
      <c r="E5" s="192"/>
      <c r="F5" s="192"/>
      <c r="G5" s="194"/>
    </row>
    <row r="6" spans="1:9" s="74" customFormat="1" ht="21" customHeight="1" x14ac:dyDescent="0.25">
      <c r="A6" s="178" t="s">
        <v>2061</v>
      </c>
      <c r="B6" s="187"/>
      <c r="C6" s="187"/>
      <c r="D6" s="188"/>
      <c r="E6" s="189"/>
      <c r="F6" s="188"/>
      <c r="G6" s="188"/>
    </row>
    <row r="7" spans="1:9" s="74" customFormat="1" ht="30" customHeight="1" x14ac:dyDescent="0.25">
      <c r="A7" s="76" t="s">
        <v>14</v>
      </c>
      <c r="B7" s="108" t="s">
        <v>15</v>
      </c>
      <c r="C7" s="108" t="s">
        <v>16</v>
      </c>
      <c r="D7" s="108" t="s">
        <v>17</v>
      </c>
      <c r="E7" s="108" t="s">
        <v>18</v>
      </c>
      <c r="F7" s="108" t="s">
        <v>19</v>
      </c>
      <c r="G7" s="115" t="s">
        <v>20</v>
      </c>
      <c r="I7" s="74">
        <f>COUNTBLANK(B13:F13)</f>
        <v>5</v>
      </c>
    </row>
    <row r="8" spans="1:9" s="74" customFormat="1" ht="30" customHeight="1" x14ac:dyDescent="0.25">
      <c r="A8" s="106" t="str">
        <f>LEFT(B8,FIND(",",B8)-1)</f>
        <v>Baca</v>
      </c>
      <c r="B8" s="165" t="s">
        <v>1683</v>
      </c>
      <c r="C8" s="166" t="s">
        <v>2046</v>
      </c>
      <c r="D8" s="166" t="s">
        <v>1935</v>
      </c>
      <c r="E8" s="166" t="s">
        <v>1935</v>
      </c>
      <c r="F8" s="166" t="s">
        <v>1935</v>
      </c>
      <c r="G8" s="248" t="s">
        <v>2146</v>
      </c>
      <c r="H8" s="244"/>
    </row>
    <row r="9" spans="1:9" s="74" customFormat="1" ht="30" customHeight="1" x14ac:dyDescent="0.25">
      <c r="A9" s="106" t="str">
        <f t="shared" ref="A9:A12" si="0">LEFT(B9,FIND(",",B9)-1)</f>
        <v>Perinpanayagam</v>
      </c>
      <c r="B9" s="166" t="s">
        <v>2121</v>
      </c>
      <c r="C9" s="166" t="s">
        <v>595</v>
      </c>
      <c r="D9" s="166" t="s">
        <v>1935</v>
      </c>
      <c r="E9" s="166" t="s">
        <v>1935</v>
      </c>
      <c r="F9" s="166" t="s">
        <v>1935</v>
      </c>
      <c r="G9" s="249"/>
      <c r="H9" s="236"/>
    </row>
    <row r="10" spans="1:9" s="74" customFormat="1" ht="30" customHeight="1" x14ac:dyDescent="0.25">
      <c r="A10" s="106" t="str">
        <f t="shared" si="0"/>
        <v>Phillips</v>
      </c>
      <c r="B10" s="166" t="s">
        <v>1957</v>
      </c>
      <c r="C10" s="166" t="s">
        <v>2120</v>
      </c>
      <c r="D10" s="166"/>
      <c r="E10" s="166" t="s">
        <v>1935</v>
      </c>
      <c r="F10" s="166" t="s">
        <v>1935</v>
      </c>
      <c r="G10" s="249"/>
      <c r="H10" s="236"/>
    </row>
    <row r="11" spans="1:9" s="74" customFormat="1" ht="30" customHeight="1" x14ac:dyDescent="0.25">
      <c r="A11" s="106" t="str">
        <f t="shared" si="0"/>
        <v>Silvagi</v>
      </c>
      <c r="B11" s="166" t="s">
        <v>1787</v>
      </c>
      <c r="C11" s="166" t="s">
        <v>1646</v>
      </c>
      <c r="D11" s="165" t="s">
        <v>2142</v>
      </c>
      <c r="E11" s="166" t="s">
        <v>1935</v>
      </c>
      <c r="F11" s="166" t="s">
        <v>1935</v>
      </c>
      <c r="G11" s="248" t="s">
        <v>2143</v>
      </c>
      <c r="H11" s="236"/>
    </row>
    <row r="12" spans="1:9" s="74" customFormat="1" ht="30" customHeight="1" thickBot="1" x14ac:dyDescent="0.3">
      <c r="A12" s="106" t="str">
        <f t="shared" si="0"/>
        <v>Swafford</v>
      </c>
      <c r="B12" s="166" t="s">
        <v>347</v>
      </c>
      <c r="C12" s="166"/>
      <c r="D12" s="166"/>
      <c r="E12" s="166" t="s">
        <v>1935</v>
      </c>
      <c r="F12" s="166" t="s">
        <v>1935</v>
      </c>
      <c r="G12" s="249"/>
    </row>
    <row r="13" spans="1:9" ht="13.8" thickBot="1" x14ac:dyDescent="0.3">
      <c r="A13" s="178" t="s">
        <v>1686</v>
      </c>
      <c r="B13" s="179"/>
      <c r="C13" s="179"/>
      <c r="D13" s="180"/>
      <c r="E13" s="181"/>
      <c r="F13" s="180"/>
      <c r="G13" s="180"/>
      <c r="H13" s="107"/>
    </row>
    <row r="14" spans="1:9" ht="24" customHeight="1" x14ac:dyDescent="0.25">
      <c r="A14" s="195" t="s">
        <v>2060</v>
      </c>
      <c r="B14" s="196"/>
      <c r="C14" s="196"/>
      <c r="D14" s="197"/>
      <c r="E14" s="198"/>
      <c r="F14" s="197"/>
      <c r="G14" s="197"/>
      <c r="H14" s="107"/>
    </row>
    <row r="15" spans="1:9" ht="24" customHeight="1" x14ac:dyDescent="0.25">
      <c r="A15" s="155" t="s">
        <v>14</v>
      </c>
      <c r="B15" s="156" t="s">
        <v>15</v>
      </c>
      <c r="C15" s="156" t="s">
        <v>16</v>
      </c>
      <c r="D15" s="156" t="s">
        <v>17</v>
      </c>
      <c r="E15" s="156" t="s">
        <v>18</v>
      </c>
      <c r="F15" s="156" t="s">
        <v>19</v>
      </c>
      <c r="G15" s="157" t="s">
        <v>20</v>
      </c>
      <c r="H15" s="107"/>
    </row>
    <row r="16" spans="1:9" ht="24" customHeight="1" x14ac:dyDescent="0.25">
      <c r="A16" s="158" t="str">
        <f t="shared" ref="A16:A23" si="1">LEFT(B16,FIND(",",B16)-1)</f>
        <v>Aspinall</v>
      </c>
      <c r="B16" s="166" t="s">
        <v>1630</v>
      </c>
      <c r="C16" s="168" t="s">
        <v>1777</v>
      </c>
      <c r="D16" s="144"/>
      <c r="E16" s="144" t="s">
        <v>1935</v>
      </c>
      <c r="F16" s="144" t="s">
        <v>1935</v>
      </c>
      <c r="G16" s="250"/>
      <c r="H16" s="107"/>
    </row>
    <row r="17" spans="1:8" ht="24" customHeight="1" x14ac:dyDescent="0.25">
      <c r="A17" s="158" t="str">
        <f t="shared" si="1"/>
        <v>Goletz</v>
      </c>
      <c r="B17" s="166" t="s">
        <v>1784</v>
      </c>
      <c r="C17" s="145"/>
      <c r="D17" s="144"/>
      <c r="E17" s="144"/>
      <c r="F17" s="144" t="s">
        <v>1935</v>
      </c>
      <c r="G17" s="250"/>
      <c r="H17" s="107"/>
    </row>
    <row r="18" spans="1:8" ht="24" customHeight="1" x14ac:dyDescent="0.25">
      <c r="A18" s="158" t="str">
        <f t="shared" si="1"/>
        <v>King</v>
      </c>
      <c r="B18" s="166" t="s">
        <v>2133</v>
      </c>
      <c r="C18" s="145"/>
      <c r="D18" s="144" t="s">
        <v>1935</v>
      </c>
      <c r="E18" s="144" t="s">
        <v>1935</v>
      </c>
      <c r="F18" s="144" t="s">
        <v>1935</v>
      </c>
      <c r="G18" s="250"/>
      <c r="H18" s="107"/>
    </row>
    <row r="19" spans="1:8" ht="24" customHeight="1" x14ac:dyDescent="0.25">
      <c r="A19" s="158" t="str">
        <f t="shared" si="1"/>
        <v>Leckenby</v>
      </c>
      <c r="B19" s="166" t="s">
        <v>2077</v>
      </c>
      <c r="C19" s="165" t="s">
        <v>2074</v>
      </c>
      <c r="D19" s="166" t="s">
        <v>1914</v>
      </c>
      <c r="E19" s="144" t="s">
        <v>1935</v>
      </c>
      <c r="F19" s="144" t="s">
        <v>1935</v>
      </c>
      <c r="G19" s="250"/>
      <c r="H19" s="107"/>
    </row>
    <row r="20" spans="1:8" ht="24" customHeight="1" x14ac:dyDescent="0.25">
      <c r="A20" s="158" t="str">
        <f t="shared" si="1"/>
        <v>Pamidimukkala</v>
      </c>
      <c r="B20" s="166" t="s">
        <v>2065</v>
      </c>
      <c r="C20" s="166" t="s">
        <v>1861</v>
      </c>
      <c r="D20" s="166"/>
      <c r="E20" s="166" t="s">
        <v>1935</v>
      </c>
      <c r="F20" s="166" t="s">
        <v>1935</v>
      </c>
      <c r="G20" s="250"/>
      <c r="H20" s="107"/>
    </row>
    <row r="21" spans="1:8" ht="24" customHeight="1" x14ac:dyDescent="0.25">
      <c r="A21" s="158" t="str">
        <f t="shared" si="1"/>
        <v>Recinto</v>
      </c>
      <c r="B21" s="166" t="s">
        <v>1885</v>
      </c>
      <c r="C21" s="166"/>
      <c r="D21" s="166" t="s">
        <v>1935</v>
      </c>
      <c r="E21" s="166" t="s">
        <v>1935</v>
      </c>
      <c r="F21" s="166" t="s">
        <v>1935</v>
      </c>
      <c r="G21" s="250"/>
      <c r="H21" s="107"/>
    </row>
    <row r="22" spans="1:8" ht="24" customHeight="1" x14ac:dyDescent="0.25">
      <c r="A22" s="158" t="str">
        <f t="shared" si="1"/>
        <v>Sams</v>
      </c>
      <c r="B22" s="166" t="s">
        <v>2127</v>
      </c>
      <c r="C22" s="166"/>
      <c r="D22" s="166" t="s">
        <v>1935</v>
      </c>
      <c r="E22" s="166" t="s">
        <v>1935</v>
      </c>
      <c r="F22" s="166" t="s">
        <v>1935</v>
      </c>
      <c r="G22" s="250"/>
      <c r="H22" s="107"/>
    </row>
    <row r="23" spans="1:8" ht="24" customHeight="1" thickBot="1" x14ac:dyDescent="0.3">
      <c r="A23" s="158" t="str">
        <f t="shared" si="1"/>
        <v>Smith</v>
      </c>
      <c r="B23" s="166" t="s">
        <v>343</v>
      </c>
      <c r="C23" s="165" t="s">
        <v>994</v>
      </c>
      <c r="D23" s="166" t="s">
        <v>1935</v>
      </c>
      <c r="E23" s="166" t="s">
        <v>1935</v>
      </c>
      <c r="F23" s="166" t="s">
        <v>1935</v>
      </c>
      <c r="G23" s="248" t="s">
        <v>2146</v>
      </c>
      <c r="H23" s="107"/>
    </row>
    <row r="24" spans="1:8" ht="24" customHeight="1" x14ac:dyDescent="0.25">
      <c r="A24" s="195" t="s">
        <v>2062</v>
      </c>
      <c r="B24" s="199"/>
      <c r="C24" s="199"/>
      <c r="D24" s="200"/>
      <c r="E24" s="201"/>
      <c r="F24" s="200"/>
      <c r="G24" s="200"/>
      <c r="H24" s="107"/>
    </row>
    <row r="25" spans="1:8" ht="24" customHeight="1" thickBot="1" x14ac:dyDescent="0.3">
      <c r="A25" s="158" t="str">
        <f>B25</f>
        <v>Miryala, Tarun</v>
      </c>
      <c r="B25" s="166" t="s">
        <v>67</v>
      </c>
      <c r="C25" s="144" t="s">
        <v>1935</v>
      </c>
      <c r="D25" s="144" t="s">
        <v>1935</v>
      </c>
      <c r="E25" s="144" t="s">
        <v>1935</v>
      </c>
      <c r="F25" s="144" t="s">
        <v>1935</v>
      </c>
      <c r="G25" s="139"/>
      <c r="H25" s="107"/>
    </row>
    <row r="26" spans="1:8" ht="24" customHeight="1" x14ac:dyDescent="0.25">
      <c r="A26" s="202" t="s">
        <v>1586</v>
      </c>
      <c r="B26" s="203"/>
      <c r="C26" s="203"/>
      <c r="D26" s="204"/>
      <c r="E26" s="205"/>
      <c r="F26" s="204"/>
      <c r="G26" s="204"/>
      <c r="H26" s="107"/>
    </row>
    <row r="27" spans="1:8" ht="24" customHeight="1" x14ac:dyDescent="0.25">
      <c r="A27" s="159" t="s">
        <v>14</v>
      </c>
      <c r="B27" s="160" t="s">
        <v>15</v>
      </c>
      <c r="C27" s="160" t="s">
        <v>16</v>
      </c>
      <c r="D27" s="160" t="s">
        <v>17</v>
      </c>
      <c r="E27" s="160" t="s">
        <v>18</v>
      </c>
      <c r="F27" s="160" t="s">
        <v>19</v>
      </c>
      <c r="G27" s="161" t="s">
        <v>20</v>
      </c>
      <c r="H27" s="107"/>
    </row>
    <row r="28" spans="1:8" ht="24.6" customHeight="1" x14ac:dyDescent="0.25">
      <c r="A28" s="167" t="str">
        <f t="shared" ref="A28:A33" si="2">LEFT(B28,FIND(",",B28)-1)</f>
        <v>Aspinall</v>
      </c>
      <c r="B28" s="166" t="s">
        <v>1630</v>
      </c>
      <c r="C28" s="168" t="s">
        <v>1777</v>
      </c>
      <c r="D28" s="144"/>
      <c r="E28" s="144" t="s">
        <v>1935</v>
      </c>
      <c r="F28" s="144" t="s">
        <v>1935</v>
      </c>
      <c r="G28" s="139"/>
    </row>
    <row r="29" spans="1:8" ht="24.6" customHeight="1" x14ac:dyDescent="0.25">
      <c r="A29" s="167" t="str">
        <f t="shared" si="2"/>
        <v>Baca</v>
      </c>
      <c r="B29" s="165" t="s">
        <v>1683</v>
      </c>
      <c r="C29" s="166" t="s">
        <v>2046</v>
      </c>
      <c r="D29" s="166" t="s">
        <v>1935</v>
      </c>
      <c r="E29" s="166" t="s">
        <v>1935</v>
      </c>
      <c r="F29" s="166" t="s">
        <v>1935</v>
      </c>
      <c r="G29" s="139"/>
    </row>
    <row r="30" spans="1:8" ht="24.6" customHeight="1" x14ac:dyDescent="0.25">
      <c r="A30" s="167" t="str">
        <f t="shared" si="2"/>
        <v>Byczek</v>
      </c>
      <c r="B30" s="165" t="s">
        <v>2049</v>
      </c>
      <c r="C30" s="243" t="s">
        <v>1801</v>
      </c>
      <c r="D30" s="243" t="s">
        <v>1861</v>
      </c>
      <c r="E30" s="144" t="s">
        <v>1935</v>
      </c>
      <c r="F30" s="144" t="s">
        <v>1935</v>
      </c>
      <c r="G30" s="139"/>
    </row>
    <row r="31" spans="1:8" ht="24.6" customHeight="1" x14ac:dyDescent="0.25">
      <c r="A31" s="167" t="str">
        <f t="shared" si="2"/>
        <v>Goletz</v>
      </c>
      <c r="B31" s="165" t="s">
        <v>1784</v>
      </c>
      <c r="C31" s="165"/>
      <c r="D31" s="144"/>
      <c r="E31" s="144"/>
      <c r="F31" s="144" t="s">
        <v>1935</v>
      </c>
      <c r="G31" s="139"/>
    </row>
    <row r="32" spans="1:8" ht="24.6" customHeight="1" x14ac:dyDescent="0.25">
      <c r="A32" s="167" t="str">
        <f t="shared" si="2"/>
        <v>Gonzalez</v>
      </c>
      <c r="B32" s="165" t="s">
        <v>994</v>
      </c>
      <c r="C32" s="165" t="s">
        <v>343</v>
      </c>
      <c r="D32" s="144" t="s">
        <v>1935</v>
      </c>
      <c r="E32" s="144" t="s">
        <v>1935</v>
      </c>
      <c r="F32" s="144" t="s">
        <v>1935</v>
      </c>
      <c r="G32" s="139"/>
    </row>
    <row r="33" spans="1:13" ht="24.6" customHeight="1" x14ac:dyDescent="0.25">
      <c r="A33" s="167" t="str">
        <f t="shared" si="2"/>
        <v>King</v>
      </c>
      <c r="B33" s="166" t="s">
        <v>2133</v>
      </c>
      <c r="C33" s="165"/>
      <c r="D33" s="144" t="s">
        <v>1935</v>
      </c>
      <c r="E33" s="144" t="s">
        <v>1935</v>
      </c>
      <c r="F33" s="144" t="s">
        <v>1935</v>
      </c>
      <c r="G33" s="139"/>
    </row>
    <row r="34" spans="1:13" ht="27.6" customHeight="1" x14ac:dyDescent="0.25">
      <c r="A34" s="167" t="str">
        <f t="shared" ref="A34:A38" si="3">LEFT(B34,FIND(",",B34)-1)</f>
        <v>Mullins</v>
      </c>
      <c r="B34" s="241" t="s">
        <v>1602</v>
      </c>
      <c r="C34" s="242" t="s">
        <v>1777</v>
      </c>
      <c r="D34" s="144" t="s">
        <v>1935</v>
      </c>
      <c r="E34" s="144" t="s">
        <v>1935</v>
      </c>
      <c r="F34" s="144" t="s">
        <v>1935</v>
      </c>
      <c r="G34" s="251"/>
      <c r="H34" s="39"/>
      <c r="I34" s="39"/>
    </row>
    <row r="35" spans="1:13" ht="27.6" customHeight="1" x14ac:dyDescent="0.25">
      <c r="A35" s="167" t="str">
        <f t="shared" si="3"/>
        <v>Perinpanayagam</v>
      </c>
      <c r="B35" s="166" t="s">
        <v>2121</v>
      </c>
      <c r="C35" s="166" t="s">
        <v>595</v>
      </c>
      <c r="D35" s="144" t="s">
        <v>1935</v>
      </c>
      <c r="E35" s="144" t="s">
        <v>1935</v>
      </c>
      <c r="F35" s="144" t="s">
        <v>1935</v>
      </c>
      <c r="G35" s="251"/>
      <c r="H35" s="39"/>
      <c r="I35" s="39"/>
    </row>
    <row r="36" spans="1:13" ht="27.6" customHeight="1" x14ac:dyDescent="0.25">
      <c r="A36" s="167" t="str">
        <f t="shared" si="3"/>
        <v>Phillips</v>
      </c>
      <c r="B36" s="166" t="s">
        <v>1957</v>
      </c>
      <c r="C36" s="234" t="s">
        <v>2120</v>
      </c>
      <c r="D36" s="144" t="s">
        <v>1935</v>
      </c>
      <c r="E36" s="144" t="s">
        <v>1935</v>
      </c>
      <c r="F36" s="144" t="s">
        <v>1935</v>
      </c>
      <c r="G36" s="251"/>
      <c r="H36" s="39"/>
      <c r="I36" s="39"/>
    </row>
    <row r="37" spans="1:13" ht="27.6" customHeight="1" x14ac:dyDescent="0.25">
      <c r="A37" s="167" t="str">
        <f t="shared" si="3"/>
        <v>Ryan</v>
      </c>
      <c r="B37" s="166" t="s">
        <v>1914</v>
      </c>
      <c r="C37" s="165" t="s">
        <v>2077</v>
      </c>
      <c r="D37" s="165" t="s">
        <v>2074</v>
      </c>
      <c r="E37" s="144" t="s">
        <v>2073</v>
      </c>
      <c r="F37" s="144" t="s">
        <v>1935</v>
      </c>
      <c r="G37" s="251" t="s">
        <v>2080</v>
      </c>
      <c r="H37" s="39"/>
      <c r="I37" s="39"/>
    </row>
    <row r="38" spans="1:13" ht="27.6" customHeight="1" x14ac:dyDescent="0.25">
      <c r="A38" s="167" t="str">
        <f t="shared" si="3"/>
        <v>Swafford</v>
      </c>
      <c r="B38" s="166" t="s">
        <v>347</v>
      </c>
      <c r="C38" s="165"/>
      <c r="D38" s="144"/>
      <c r="E38" s="144" t="s">
        <v>1935</v>
      </c>
      <c r="F38" s="144" t="s">
        <v>1935</v>
      </c>
      <c r="G38" s="251"/>
      <c r="H38" s="39"/>
      <c r="I38" s="39"/>
    </row>
    <row r="39" spans="1:13" ht="13.2" x14ac:dyDescent="0.25">
      <c r="A39" s="175" t="s">
        <v>1685</v>
      </c>
      <c r="B39" s="176"/>
      <c r="C39" s="176"/>
      <c r="D39" s="176"/>
      <c r="E39" s="176"/>
      <c r="F39" s="176"/>
      <c r="G39" s="177"/>
      <c r="H39" s="39"/>
      <c r="I39" s="39"/>
    </row>
    <row r="40" spans="1:13" ht="29.4" customHeight="1" thickBot="1" x14ac:dyDescent="0.3">
      <c r="A40" s="252" t="str">
        <f t="shared" ref="A40" si="4">B40</f>
        <v>Miryala, Tarun</v>
      </c>
      <c r="B40" s="253" t="s">
        <v>67</v>
      </c>
      <c r="C40" s="254" t="s">
        <v>1935</v>
      </c>
      <c r="D40" s="254" t="s">
        <v>1935</v>
      </c>
      <c r="E40" s="254" t="s">
        <v>1935</v>
      </c>
      <c r="F40" s="254" t="s">
        <v>1935</v>
      </c>
      <c r="G40" s="255"/>
      <c r="H40" s="39"/>
      <c r="I40" s="39"/>
    </row>
    <row r="41" spans="1:13" ht="24.6" customHeight="1" x14ac:dyDescent="0.25">
      <c r="B41" s="26"/>
      <c r="D41" s="26"/>
    </row>
    <row r="42" spans="1:13" ht="24.6" customHeight="1" x14ac:dyDescent="0.25">
      <c r="B42" s="1"/>
      <c r="C42" s="1"/>
      <c r="D42" s="1"/>
      <c r="E42" s="1"/>
      <c r="F42" s="1"/>
      <c r="G42" s="1"/>
    </row>
    <row r="43" spans="1:13" ht="24.6" customHeight="1" x14ac:dyDescent="0.25"/>
    <row r="44" spans="1:13" ht="24.6" customHeight="1" x14ac:dyDescent="0.3">
      <c r="M44" s="131"/>
    </row>
    <row r="45" spans="1:13" ht="24.6" customHeight="1" x14ac:dyDescent="0.25"/>
    <row r="46" spans="1:13" ht="24.6" customHeight="1" x14ac:dyDescent="0.25"/>
    <row r="47" spans="1:13" ht="24.6" customHeight="1" x14ac:dyDescent="0.25"/>
    <row r="48" spans="1:13" ht="24.6" customHeight="1" x14ac:dyDescent="0.25"/>
    <row r="49" ht="24.6" customHeight="1" x14ac:dyDescent="0.25"/>
    <row r="50" ht="24.6" customHeight="1" x14ac:dyDescent="0.25"/>
    <row r="51" ht="24.6" customHeight="1" x14ac:dyDescent="0.25"/>
    <row r="52" ht="24.6" customHeight="1" x14ac:dyDescent="0.25"/>
    <row r="53" ht="24.6" customHeight="1" x14ac:dyDescent="0.25"/>
    <row r="54" ht="24.6" customHeight="1" x14ac:dyDescent="0.25"/>
    <row r="55" ht="24.6" customHeight="1" x14ac:dyDescent="0.25"/>
    <row r="56" ht="24.6" customHeight="1" x14ac:dyDescent="0.25"/>
    <row r="57" ht="24.6" customHeight="1" x14ac:dyDescent="0.25"/>
    <row r="58" ht="24.6" customHeight="1" x14ac:dyDescent="0.25"/>
    <row r="59" ht="24.6" customHeight="1" x14ac:dyDescent="0.25"/>
    <row r="60" ht="24.6" customHeight="1" x14ac:dyDescent="0.25"/>
    <row r="61" ht="24.6" customHeight="1" x14ac:dyDescent="0.25"/>
    <row r="62" ht="24.6" customHeight="1" x14ac:dyDescent="0.25"/>
    <row r="63" ht="24.6" customHeight="1" x14ac:dyDescent="0.25"/>
  </sheetData>
  <mergeCells count="10">
    <mergeCell ref="A39:G39"/>
    <mergeCell ref="A13:G13"/>
    <mergeCell ref="A4:B4"/>
    <mergeCell ref="C4:G4"/>
    <mergeCell ref="A6:G6"/>
    <mergeCell ref="A5:B5"/>
    <mergeCell ref="C5:G5"/>
    <mergeCell ref="A14:G14"/>
    <mergeCell ref="A24:G24"/>
    <mergeCell ref="A26:G26"/>
  </mergeCells>
  <phoneticPr fontId="11" type="noConversion"/>
  <pageMargins left="0.7" right="0.7" top="0.75" bottom="0.75" header="0.3" footer="0.3"/>
  <pageSetup scale="85" fitToHeight="8" orientation="landscape" horizontalDpi="300" verticalDpi="300" r:id="rId1"/>
  <headerFooter alignWithMargins="0"/>
  <rowBreaks count="1" manualBreakCount="1">
    <brk id="2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5"/>
  <sheetViews>
    <sheetView workbookViewId="0"/>
  </sheetViews>
  <sheetFormatPr defaultColWidth="8.88671875" defaultRowHeight="14.4" x14ac:dyDescent="0.3"/>
  <cols>
    <col min="1" max="1" width="17.44140625" style="51" bestFit="1" customWidth="1"/>
    <col min="2" max="2" width="10.6640625" style="51" bestFit="1" customWidth="1"/>
    <col min="3" max="3" width="25.44140625" style="51" bestFit="1" customWidth="1"/>
    <col min="4" max="4" width="10.6640625" style="51" customWidth="1"/>
    <col min="5" max="5" width="15.6640625" style="51" bestFit="1" customWidth="1"/>
    <col min="6" max="6" width="10.6640625" style="51" customWidth="1"/>
    <col min="7" max="7" width="23" style="51" customWidth="1"/>
    <col min="8" max="9" width="12.6640625" style="51" bestFit="1" customWidth="1"/>
    <col min="10" max="10" width="33.6640625" style="51" customWidth="1"/>
    <col min="11" max="11" width="11.6640625" style="51" customWidth="1"/>
    <col min="12" max="12" width="16.6640625" style="51" customWidth="1"/>
    <col min="13" max="13" width="17.6640625" style="51" customWidth="1"/>
    <col min="14" max="14" width="14.109375" style="51" customWidth="1"/>
    <col min="15" max="15" width="17.6640625" style="51" customWidth="1"/>
    <col min="16" max="17" width="11.6640625" style="51" customWidth="1"/>
    <col min="18" max="16384" width="8.88671875" style="51"/>
  </cols>
  <sheetData>
    <row r="1" spans="1:11" x14ac:dyDescent="0.3">
      <c r="A1" t="s">
        <v>3</v>
      </c>
      <c r="B1" t="s">
        <v>1594</v>
      </c>
      <c r="C1" t="s">
        <v>1288</v>
      </c>
      <c r="D1" t="s">
        <v>1289</v>
      </c>
      <c r="E1" t="s">
        <v>1595</v>
      </c>
      <c r="F1" t="s">
        <v>7</v>
      </c>
      <c r="G1" t="s">
        <v>9</v>
      </c>
      <c r="H1" t="s">
        <v>1</v>
      </c>
    </row>
    <row r="2" spans="1:11" x14ac:dyDescent="0.3">
      <c r="A2" t="str">
        <f>'[1]Scouts as of 3-22'!A3&amp;", "&amp;'[1]Scouts as of 3-22'!B3</f>
        <v>Albanese, Nathan</v>
      </c>
      <c r="B2" t="str">
        <f>'[1]Scouts as of 3-22'!C3&amp;"  "&amp;'[1]Scouts as of 3-22'!D3</f>
        <v xml:space="preserve">36875 Howard road  </v>
      </c>
      <c r="C2" t="str">
        <f>'[1]Scouts as of 3-22'!E3</f>
        <v>Farmington Hills</v>
      </c>
      <c r="D2" t="str">
        <f>'[1]Scouts as of 3-22'!F3</f>
        <v>MI</v>
      </c>
      <c r="E2">
        <f>'[1]Scouts as of 3-22'!G3</f>
        <v>48331</v>
      </c>
      <c r="F2" t="str">
        <f>'[1]Scouts as of 3-22'!L3</f>
        <v>Paul Bunyan</v>
      </c>
      <c r="G2" s="55" t="str">
        <f>'[1]Scouts as of 3-22'!H3</f>
        <v>248-835-3606</v>
      </c>
      <c r="H2" t="str">
        <f>'[1]Scouts as of 3-22'!J3</f>
        <v/>
      </c>
      <c r="K2" s="52"/>
    </row>
    <row r="3" spans="1:11" x14ac:dyDescent="0.3">
      <c r="A3" t="str">
        <f>'[1]Scouts as of 3-22'!A4&amp;", "&amp;'[1]Scouts as of 3-22'!B4</f>
        <v>Alexander, George</v>
      </c>
      <c r="B3" t="str">
        <f>'[1]Scouts as of 3-22'!C4&amp;"  "&amp;'[1]Scouts as of 3-22'!D4</f>
        <v xml:space="preserve">13100 Balfour  </v>
      </c>
      <c r="C3" t="str">
        <f>'[1]Scouts as of 3-22'!E4</f>
        <v>Huntington Woods</v>
      </c>
      <c r="D3" t="str">
        <f>'[1]Scouts as of 3-22'!F4</f>
        <v>MI</v>
      </c>
      <c r="E3">
        <f>'[1]Scouts as of 3-22'!G4</f>
        <v>480701701</v>
      </c>
      <c r="F3" t="str">
        <f>'[1]Scouts as of 3-22'!L4</f>
        <v>Swole Swine</v>
      </c>
      <c r="G3" s="55" t="str">
        <f>'[1]Scouts as of 3-22'!H4</f>
        <v>(248)336-0032</v>
      </c>
      <c r="H3" t="str">
        <f>'[1]Scouts as of 3-22'!J4</f>
        <v/>
      </c>
      <c r="K3" s="52"/>
    </row>
    <row r="4" spans="1:11" x14ac:dyDescent="0.3">
      <c r="A4" t="str">
        <f>'[1]Scouts as of 3-22'!A5&amp;", "&amp;'[1]Scouts as of 3-22'!B5</f>
        <v>Aspinall, Charlie</v>
      </c>
      <c r="B4" t="str">
        <f>'[1]Scouts as of 3-22'!C5&amp;"  "&amp;'[1]Scouts as of 3-22'!D5</f>
        <v xml:space="preserve">38373 Lana Ct  </v>
      </c>
      <c r="C4" t="str">
        <f>'[1]Scouts as of 3-22'!E5</f>
        <v>Farmington Hills</v>
      </c>
      <c r="D4" t="str">
        <f>'[1]Scouts as of 3-22'!F5</f>
        <v>MI</v>
      </c>
      <c r="E4">
        <f>'[1]Scouts as of 3-22'!G5</f>
        <v>48335</v>
      </c>
      <c r="F4" t="str">
        <f>'[1]Scouts as of 3-22'!L5</f>
        <v>Scouts in Training</v>
      </c>
      <c r="G4" s="55" t="str">
        <f>'[1]Scouts as of 3-22'!H5</f>
        <v>248-880-8662</v>
      </c>
      <c r="H4" t="str">
        <f>'[1]Scouts as of 3-22'!J5</f>
        <v/>
      </c>
      <c r="K4" s="52"/>
    </row>
    <row r="5" spans="1:11" x14ac:dyDescent="0.3">
      <c r="A5" t="str">
        <f>'[1]Scouts as of 3-22'!A6&amp;", "&amp;'[1]Scouts as of 3-22'!B6</f>
        <v>Baca Mora, Said</v>
      </c>
      <c r="B5" t="str">
        <f>'[1]Scouts as of 3-22'!C6&amp;"  "&amp;'[1]Scouts as of 3-22'!D6</f>
        <v xml:space="preserve">3994 Wexford Dr  </v>
      </c>
      <c r="C5" t="str">
        <f>'[1]Scouts as of 3-22'!E6</f>
        <v>Wixom</v>
      </c>
      <c r="D5" t="str">
        <f>'[1]Scouts as of 3-22'!F6</f>
        <v>MI</v>
      </c>
      <c r="E5">
        <f>'[1]Scouts as of 3-22'!G6</f>
        <v>48393</v>
      </c>
      <c r="F5" t="str">
        <f>'[1]Scouts as of 3-22'!L6</f>
        <v>Ax men</v>
      </c>
      <c r="G5" s="55" t="str">
        <f>'[1]Scouts as of 3-22'!H6</f>
        <v>248-574-1328</v>
      </c>
      <c r="H5" t="str">
        <f>'[1]Scouts as of 3-22'!J6</f>
        <v>rodolfobacap@gmail.com</v>
      </c>
      <c r="K5" s="52"/>
    </row>
    <row r="6" spans="1:11" x14ac:dyDescent="0.3">
      <c r="A6" t="str">
        <f>'[1]Scouts as of 3-22'!A7&amp;", "&amp;'[1]Scouts as of 3-22'!B7</f>
        <v>Baker, Sean</v>
      </c>
      <c r="B6" t="str">
        <f>'[1]Scouts as of 3-22'!C7&amp;"  "&amp;'[1]Scouts as of 3-22'!D7</f>
        <v xml:space="preserve">34719 Bunker Hill  </v>
      </c>
      <c r="C6" t="str">
        <f>'[1]Scouts as of 3-22'!E7</f>
        <v>Farmington Hills</v>
      </c>
      <c r="D6" t="str">
        <f>'[1]Scouts as of 3-22'!F7</f>
        <v>MI</v>
      </c>
      <c r="E6">
        <f>'[1]Scouts as of 3-22'!G7</f>
        <v>48331</v>
      </c>
      <c r="F6" t="str">
        <f>'[1]Scouts as of 3-22'!L7</f>
        <v>Pragmatic Paddlefish</v>
      </c>
      <c r="G6" s="55" t="str">
        <f>'[1]Scouts as of 3-22'!H7</f>
        <v>(248)553-4612</v>
      </c>
      <c r="H6" t="str">
        <f>'[1]Scouts as of 3-22'!J7</f>
        <v/>
      </c>
      <c r="K6" s="52"/>
    </row>
    <row r="7" spans="1:11" x14ac:dyDescent="0.3">
      <c r="A7" t="str">
        <f>'[1]Scouts as of 3-22'!A8&amp;", "&amp;'[1]Scouts as of 3-22'!B8</f>
        <v>Bamber, Wyatt</v>
      </c>
      <c r="B7" t="str">
        <f>'[1]Scouts as of 3-22'!C8&amp;"  "&amp;'[1]Scouts as of 3-22'!D8</f>
        <v xml:space="preserve">36650 Howard Rd  </v>
      </c>
      <c r="C7" t="str">
        <f>'[1]Scouts as of 3-22'!E8</f>
        <v>Farmington Hills</v>
      </c>
      <c r="D7" t="str">
        <f>'[1]Scouts as of 3-22'!F8</f>
        <v>MI</v>
      </c>
      <c r="E7">
        <f>'[1]Scouts as of 3-22'!G8</f>
        <v>48331</v>
      </c>
      <c r="F7" t="str">
        <f>'[1]Scouts as of 3-22'!L8</f>
        <v>Scouts in Training</v>
      </c>
      <c r="G7" s="55" t="str">
        <f>'[1]Scouts as of 3-22'!H8</f>
        <v>313-670-8604</v>
      </c>
      <c r="H7" t="str">
        <f>'[1]Scouts as of 3-22'!J8</f>
        <v/>
      </c>
      <c r="K7" s="52"/>
    </row>
    <row r="8" spans="1:11" x14ac:dyDescent="0.3">
      <c r="A8" t="str">
        <f>'[1]Scouts as of 3-22'!A9&amp;", "&amp;'[1]Scouts as of 3-22'!B9</f>
        <v>Bloomfield, Scott</v>
      </c>
      <c r="B8" t="str">
        <f>'[1]Scouts as of 3-22'!C9&amp;"  "&amp;'[1]Scouts as of 3-22'!D9</f>
        <v xml:space="preserve">22218 Arbor Lane  </v>
      </c>
      <c r="C8" t="str">
        <f>'[1]Scouts as of 3-22'!E9</f>
        <v>Farmington</v>
      </c>
      <c r="D8" t="str">
        <f>'[1]Scouts as of 3-22'!F9</f>
        <v>MI</v>
      </c>
      <c r="E8">
        <f>'[1]Scouts as of 3-22'!G9</f>
        <v>48336</v>
      </c>
      <c r="F8" t="str">
        <f>'[1]Scouts as of 3-22'!L9</f>
        <v>Swole Swine</v>
      </c>
      <c r="G8" s="55" t="str">
        <f>'[1]Scouts as of 3-22'!H9</f>
        <v>(248)474-9650</v>
      </c>
      <c r="H8" t="str">
        <f>'[1]Scouts as of 3-22'!J9</f>
        <v/>
      </c>
      <c r="K8" s="52"/>
    </row>
    <row r="9" spans="1:11" x14ac:dyDescent="0.3">
      <c r="A9" t="str">
        <f>'[1]Scouts as of 3-22'!A10&amp;", "&amp;'[1]Scouts as of 3-22'!B10</f>
        <v>Carpenter Crawford, Nathan</v>
      </c>
      <c r="B9" t="str">
        <f>'[1]Scouts as of 3-22'!C10&amp;"  "&amp;'[1]Scouts as of 3-22'!D10</f>
        <v xml:space="preserve">22095 W. Brandon  </v>
      </c>
      <c r="C9" t="str">
        <f>'[1]Scouts as of 3-22'!E10</f>
        <v>Farmington Hills</v>
      </c>
      <c r="D9" t="str">
        <f>'[1]Scouts as of 3-22'!F10</f>
        <v>MI</v>
      </c>
      <c r="E9">
        <f>'[1]Scouts as of 3-22'!G10</f>
        <v>48336</v>
      </c>
      <c r="F9" t="str">
        <f>'[1]Scouts as of 3-22'!L10</f>
        <v>Pragmatic Paddlefish</v>
      </c>
      <c r="G9" s="55" t="str">
        <f>'[1]Scouts as of 3-22'!H10</f>
        <v>(248)798-6540</v>
      </c>
      <c r="H9" t="str">
        <f>'[1]Scouts as of 3-22'!J10</f>
        <v>nathancarpentercrawford@gmail.com</v>
      </c>
      <c r="K9" s="52"/>
    </row>
    <row r="10" spans="1:11" x14ac:dyDescent="0.3">
      <c r="A10" t="str">
        <f>'[1]Scouts as of 3-22'!A11&amp;", "&amp;'[1]Scouts as of 3-22'!B11</f>
        <v>Carrizales, Ian</v>
      </c>
      <c r="B10" t="str">
        <f>'[1]Scouts as of 3-22'!C11&amp;"  "&amp;'[1]Scouts as of 3-22'!D11</f>
        <v xml:space="preserve">2466 Yasmin  </v>
      </c>
      <c r="C10" t="str">
        <f>'[1]Scouts as of 3-22'!E11</f>
        <v>Commerce Twp</v>
      </c>
      <c r="D10" t="str">
        <f>'[1]Scouts as of 3-22'!F11</f>
        <v>MI</v>
      </c>
      <c r="E10">
        <f>'[1]Scouts as of 3-22'!G11</f>
        <v>48382</v>
      </c>
      <c r="F10" t="str">
        <f>'[1]Scouts as of 3-22'!L11</f>
        <v>Pragmatic Paddlefish</v>
      </c>
      <c r="G10" s="55" t="str">
        <f>'[1]Scouts as of 3-22'!H11</f>
        <v>(248)714-9427</v>
      </c>
      <c r="H10" t="str">
        <f>'[1]Scouts as of 3-22'!J11</f>
        <v/>
      </c>
      <c r="K10" s="52"/>
    </row>
    <row r="11" spans="1:11" x14ac:dyDescent="0.3">
      <c r="A11" t="str">
        <f>'[1]Scouts as of 3-22'!A12&amp;", "&amp;'[1]Scouts as of 3-22'!B12</f>
        <v>Choma, Arthur</v>
      </c>
      <c r="B11" t="str">
        <f>'[1]Scouts as of 3-22'!C12&amp;"  "&amp;'[1]Scouts as of 3-22'!D12</f>
        <v xml:space="preserve">7129 Magnolia Ln  </v>
      </c>
      <c r="C11" t="str">
        <f>'[1]Scouts as of 3-22'!E12</f>
        <v>Waterford</v>
      </c>
      <c r="D11" t="str">
        <f>'[1]Scouts as of 3-22'!F12</f>
        <v>MI</v>
      </c>
      <c r="E11">
        <f>'[1]Scouts as of 3-22'!G12</f>
        <v>48327</v>
      </c>
      <c r="F11" t="str">
        <f>'[1]Scouts as of 3-22'!L12</f>
        <v>Scouts in Training</v>
      </c>
      <c r="G11" s="55" t="str">
        <f>'[1]Scouts as of 3-22'!H12</f>
        <v>248-515-6458</v>
      </c>
      <c r="H11" t="str">
        <f>'[1]Scouts as of 3-22'!J12</f>
        <v/>
      </c>
      <c r="K11" s="52"/>
    </row>
    <row r="12" spans="1:11" x14ac:dyDescent="0.3">
      <c r="A12" t="str">
        <f>'[1]Scouts as of 3-22'!A13&amp;", "&amp;'[1]Scouts as of 3-22'!B13</f>
        <v>Choma, Mark</v>
      </c>
      <c r="B12" t="str">
        <f>'[1]Scouts as of 3-22'!C13&amp;"  "&amp;'[1]Scouts as of 3-22'!D13</f>
        <v xml:space="preserve">7129 Magnolia Ln  </v>
      </c>
      <c r="C12" t="str">
        <f>'[1]Scouts as of 3-22'!E13</f>
        <v>Waterford</v>
      </c>
      <c r="D12" t="str">
        <f>'[1]Scouts as of 3-22'!F13</f>
        <v>MI</v>
      </c>
      <c r="E12">
        <f>'[1]Scouts as of 3-22'!G13</f>
        <v>48327</v>
      </c>
      <c r="F12" t="str">
        <f>'[1]Scouts as of 3-22'!L13</f>
        <v>Nuclear Narwhals</v>
      </c>
      <c r="G12" s="55" t="str">
        <f>'[1]Scouts as of 3-22'!H13</f>
        <v>248-515-6458</v>
      </c>
      <c r="H12" t="str">
        <f>'[1]Scouts as of 3-22'!J13</f>
        <v/>
      </c>
      <c r="K12" s="52"/>
    </row>
    <row r="13" spans="1:11" x14ac:dyDescent="0.3">
      <c r="A13" t="str">
        <f>'[1]Scouts as of 3-22'!A14&amp;", "&amp;'[1]Scouts as of 3-22'!B14</f>
        <v>Cook, Zane</v>
      </c>
      <c r="B13" t="str">
        <f>'[1]Scouts as of 3-22'!C14&amp;"  "&amp;'[1]Scouts as of 3-22'!D14</f>
        <v xml:space="preserve">25224 Bridlepath  </v>
      </c>
      <c r="C13" t="str">
        <f>'[1]Scouts as of 3-22'!E14</f>
        <v>Farmington Hills</v>
      </c>
      <c r="D13" t="str">
        <f>'[1]Scouts as of 3-22'!F14</f>
        <v>MI</v>
      </c>
      <c r="E13">
        <f>'[1]Scouts as of 3-22'!G14</f>
        <v>48335</v>
      </c>
      <c r="F13" t="str">
        <f>'[1]Scouts as of 3-22'!L14</f>
        <v>Nuclear Narwhals</v>
      </c>
      <c r="G13" s="55" t="str">
        <f>'[1]Scouts as of 3-22'!H14</f>
        <v>614-354-6524</v>
      </c>
      <c r="H13" t="str">
        <f>'[1]Scouts as of 3-22'!J14</f>
        <v/>
      </c>
      <c r="K13" s="52"/>
    </row>
    <row r="14" spans="1:11" x14ac:dyDescent="0.3">
      <c r="A14" t="str">
        <f>'[1]Scouts as of 3-22'!A15&amp;", "&amp;'[1]Scouts as of 3-22'!B15</f>
        <v>Cowell, Kent</v>
      </c>
      <c r="B14" t="str">
        <f>'[1]Scouts as of 3-22'!C15&amp;"  "&amp;'[1]Scouts as of 3-22'!D15</f>
        <v xml:space="preserve">21198 Goldsmith  </v>
      </c>
      <c r="C14" t="str">
        <f>'[1]Scouts as of 3-22'!E15</f>
        <v>Farmington Hills</v>
      </c>
      <c r="D14" t="str">
        <f>'[1]Scouts as of 3-22'!F15</f>
        <v>MI</v>
      </c>
      <c r="E14">
        <f>'[1]Scouts as of 3-22'!G15</f>
        <v>48335</v>
      </c>
      <c r="F14" t="str">
        <f>'[1]Scouts as of 3-22'!L15</f>
        <v>Nuclear Narwhals</v>
      </c>
      <c r="G14" s="55" t="str">
        <f>'[1]Scouts as of 3-22'!H15</f>
        <v>224-944-1494</v>
      </c>
      <c r="H14" t="str">
        <f>'[1]Scouts as of 3-22'!J15</f>
        <v>KentGCowell@gmail.com</v>
      </c>
      <c r="K14" s="52"/>
    </row>
    <row r="15" spans="1:11" x14ac:dyDescent="0.3">
      <c r="A15" t="str">
        <f>'[1]Scouts as of 3-22'!A16&amp;", "&amp;'[1]Scouts as of 3-22'!B16</f>
        <v>Eagle, Alex</v>
      </c>
      <c r="B15" t="str">
        <f>'[1]Scouts as of 3-22'!C16&amp;"  "&amp;'[1]Scouts as of 3-22'!D16</f>
        <v xml:space="preserve">23500 Middlebelt  </v>
      </c>
      <c r="C15" t="str">
        <f>'[1]Scouts as of 3-22'!E16</f>
        <v>Farmington Hills</v>
      </c>
      <c r="D15" t="str">
        <f>'[1]Scouts as of 3-22'!F16</f>
        <v>MI</v>
      </c>
      <c r="E15">
        <f>'[1]Scouts as of 3-22'!G16</f>
        <v>48336</v>
      </c>
      <c r="F15" t="str">
        <f>'[1]Scouts as of 3-22'!L16</f>
        <v>Paul Bunyan</v>
      </c>
      <c r="G15" s="55" t="str">
        <f>'[1]Scouts as of 3-22'!H16</f>
        <v>(248)752-2992</v>
      </c>
      <c r="H15" t="str">
        <f>'[1]Scouts as of 3-22'!J16</f>
        <v/>
      </c>
      <c r="K15" s="52"/>
    </row>
    <row r="16" spans="1:11" x14ac:dyDescent="0.3">
      <c r="A16" t="str">
        <f>'[1]Scouts as of 3-22'!A17&amp;", "&amp;'[1]Scouts as of 3-22'!B17</f>
        <v>Eagle, Andrew</v>
      </c>
      <c r="B16" t="str">
        <f>'[1]Scouts as of 3-22'!C17&amp;"  "&amp;'[1]Scouts as of 3-22'!D17</f>
        <v xml:space="preserve">23500 Middlebelt Road  </v>
      </c>
      <c r="C16" t="str">
        <f>'[1]Scouts as of 3-22'!E17</f>
        <v>Farmington Hills</v>
      </c>
      <c r="D16" t="str">
        <f>'[1]Scouts as of 3-22'!F17</f>
        <v>MI</v>
      </c>
      <c r="E16">
        <f>'[1]Scouts as of 3-22'!G17</f>
        <v>48336</v>
      </c>
      <c r="F16" t="str">
        <f>'[1]Scouts as of 3-22'!L17</f>
        <v>Paul Bunyan</v>
      </c>
      <c r="G16" s="55" t="str">
        <f>'[1]Scouts as of 3-22'!H17</f>
        <v>248-752-2992</v>
      </c>
      <c r="H16" t="str">
        <f>'[1]Scouts as of 3-22'!J17</f>
        <v/>
      </c>
      <c r="K16" s="52"/>
    </row>
    <row r="17" spans="1:12" x14ac:dyDescent="0.3">
      <c r="A17" t="str">
        <f>'[1]Scouts as of 3-22'!A18&amp;", "&amp;'[1]Scouts as of 3-22'!B18</f>
        <v>Eruppakkattu, Matt</v>
      </c>
      <c r="B17" t="str">
        <f>'[1]Scouts as of 3-22'!C18&amp;"  "&amp;'[1]Scouts as of 3-22'!D18</f>
        <v xml:space="preserve">36612 Lansbury Ln  </v>
      </c>
      <c r="C17" t="str">
        <f>'[1]Scouts as of 3-22'!E18</f>
        <v>Farmington</v>
      </c>
      <c r="D17" t="str">
        <f>'[1]Scouts as of 3-22'!F18</f>
        <v>MI</v>
      </c>
      <c r="E17">
        <f>'[1]Scouts as of 3-22'!G18</f>
        <v>48335</v>
      </c>
      <c r="F17" t="str">
        <f>'[1]Scouts as of 3-22'!L18</f>
        <v>Kings Men</v>
      </c>
      <c r="G17" s="55" t="str">
        <f>'[1]Scouts as of 3-22'!H18</f>
        <v>616-848-0411</v>
      </c>
      <c r="H17" t="str">
        <f>'[1]Scouts as of 3-22'!J18</f>
        <v/>
      </c>
      <c r="K17" s="52"/>
    </row>
    <row r="18" spans="1:12" x14ac:dyDescent="0.3">
      <c r="A18" t="str">
        <f>'[1]Scouts as of 3-22'!A19&amp;", "&amp;'[1]Scouts as of 3-22'!B19</f>
        <v>Gafarov, Daniel</v>
      </c>
      <c r="B18" t="str">
        <f>'[1]Scouts as of 3-22'!C19&amp;"  "&amp;'[1]Scouts as of 3-22'!D19</f>
        <v>32050 Grand River  Farmington</v>
      </c>
      <c r="C18" t="str">
        <f>'[1]Scouts as of 3-22'!E19</f>
        <v>Farmington</v>
      </c>
      <c r="D18" t="str">
        <f>'[1]Scouts as of 3-22'!F19</f>
        <v>MI</v>
      </c>
      <c r="E18">
        <f>'[1]Scouts as of 3-22'!G19</f>
        <v>48336</v>
      </c>
      <c r="F18" t="str">
        <f>'[1]Scouts as of 3-22'!L19</f>
        <v>Swole Swine</v>
      </c>
      <c r="G18" s="55" t="str">
        <f>'[1]Scouts as of 3-22'!H19</f>
        <v>248-231-8264</v>
      </c>
      <c r="H18" t="str">
        <f>'[1]Scouts as of 3-22'!J19</f>
        <v/>
      </c>
      <c r="K18" s="52"/>
    </row>
    <row r="19" spans="1:12" x14ac:dyDescent="0.3">
      <c r="A19" t="str">
        <f>'[1]Scouts as of 3-22'!A20&amp;", "&amp;'[1]Scouts as of 3-22'!B20</f>
        <v>Garlinghouse, Michael</v>
      </c>
      <c r="B19" t="str">
        <f>'[1]Scouts as of 3-22'!C20&amp;"  "&amp;'[1]Scouts as of 3-22'!D20</f>
        <v xml:space="preserve">3172 Thimbleberry  </v>
      </c>
      <c r="C19" t="str">
        <f>'[1]Scouts as of 3-22'!E20</f>
        <v>Wixom</v>
      </c>
      <c r="D19" t="str">
        <f>'[1]Scouts as of 3-22'!F20</f>
        <v>MI</v>
      </c>
      <c r="E19">
        <f>'[1]Scouts as of 3-22'!G20</f>
        <v>48393</v>
      </c>
      <c r="F19" t="str">
        <f>'[1]Scouts as of 3-22'!L20</f>
        <v>Kings Men</v>
      </c>
      <c r="G19" s="55" t="str">
        <f>'[1]Scouts as of 3-22'!H20</f>
        <v>248-313-9357</v>
      </c>
      <c r="H19" t="str">
        <f>'[1]Scouts as of 3-22'!J20</f>
        <v/>
      </c>
      <c r="K19" s="52"/>
    </row>
    <row r="20" spans="1:12" x14ac:dyDescent="0.3">
      <c r="A20" t="str">
        <f>'[1]Scouts as of 3-22'!A21&amp;", "&amp;'[1]Scouts as of 3-22'!B21</f>
        <v>Genslak, Noah</v>
      </c>
      <c r="B20" t="str">
        <f>'[1]Scouts as of 3-22'!C21&amp;"  "&amp;'[1]Scouts as of 3-22'!D21</f>
        <v xml:space="preserve">25127 Lyncastle St  </v>
      </c>
      <c r="C20" t="str">
        <f>'[1]Scouts as of 3-22'!E21</f>
        <v>Farmington Hills</v>
      </c>
      <c r="D20" t="str">
        <f>'[1]Scouts as of 3-22'!F21</f>
        <v>MI</v>
      </c>
      <c r="E20">
        <f>'[1]Scouts as of 3-22'!G21</f>
        <v>48336</v>
      </c>
      <c r="F20" t="str">
        <f>'[1]Scouts as of 3-22'!L21</f>
        <v>Fire Fox</v>
      </c>
      <c r="G20" s="55" t="str">
        <f>'[1]Scouts as of 3-22'!H21</f>
        <v>248-705-8102</v>
      </c>
      <c r="H20" t="str">
        <f>'[1]Scouts as of 3-22'!J21</f>
        <v/>
      </c>
      <c r="K20" s="52"/>
    </row>
    <row r="21" spans="1:12" x14ac:dyDescent="0.3">
      <c r="A21" t="str">
        <f>'[1]Scouts as of 3-22'!A22&amp;", "&amp;'[1]Scouts as of 3-22'!B22</f>
        <v>Goldstraw, Charlie</v>
      </c>
      <c r="B21" t="str">
        <f>'[1]Scouts as of 3-22'!C22&amp;"  "&amp;'[1]Scouts as of 3-22'!D22</f>
        <v>22208 Averhill St  Farmington Hills</v>
      </c>
      <c r="C21" t="str">
        <f>'[1]Scouts as of 3-22'!E22</f>
        <v>Farmington Hills</v>
      </c>
      <c r="D21" t="str">
        <f>'[1]Scouts as of 3-22'!F22</f>
        <v>MI</v>
      </c>
      <c r="E21">
        <f>'[1]Scouts as of 3-22'!G22</f>
        <v>48336</v>
      </c>
      <c r="F21" t="str">
        <f>'[1]Scouts as of 3-22'!L22</f>
        <v>Moose</v>
      </c>
      <c r="G21" s="55" t="str">
        <f>'[1]Scouts as of 3-22'!H22</f>
        <v>248-208-9857</v>
      </c>
      <c r="H21" t="str">
        <f>'[1]Scouts as of 3-22'!J22</f>
        <v/>
      </c>
      <c r="K21" s="52"/>
    </row>
    <row r="22" spans="1:12" x14ac:dyDescent="0.3">
      <c r="A22" t="str">
        <f>'[1]Scouts as of 3-22'!A23&amp;", "&amp;'[1]Scouts as of 3-22'!B23</f>
        <v>Gonzalez, Fernando</v>
      </c>
      <c r="B22" t="str">
        <f>'[1]Scouts as of 3-22'!C23&amp;"  "&amp;'[1]Scouts as of 3-22'!D23</f>
        <v xml:space="preserve">501 Natures Cove Ct  </v>
      </c>
      <c r="C22" t="str">
        <f>'[1]Scouts as of 3-22'!E23</f>
        <v>Wixom</v>
      </c>
      <c r="D22" t="str">
        <f>'[1]Scouts as of 3-22'!F23</f>
        <v>MI</v>
      </c>
      <c r="E22">
        <f>'[1]Scouts as of 3-22'!G23</f>
        <v>48393</v>
      </c>
      <c r="F22" t="str">
        <f>'[1]Scouts as of 3-22'!L23</f>
        <v>Paul Bunyan</v>
      </c>
      <c r="G22" s="55" t="str">
        <f>'[1]Scouts as of 3-22'!H23</f>
        <v>(248)926-5423</v>
      </c>
      <c r="H22" t="str">
        <f>'[1]Scouts as of 3-22'!J23</f>
        <v/>
      </c>
      <c r="K22" s="52"/>
    </row>
    <row r="23" spans="1:12" x14ac:dyDescent="0.3">
      <c r="A23" t="str">
        <f>'[1]Scouts as of 3-22'!A24&amp;", "&amp;'[1]Scouts as of 3-22'!B24</f>
        <v>Hill, Zachary</v>
      </c>
      <c r="B23" t="str">
        <f>'[1]Scouts as of 3-22'!C24&amp;"  "&amp;'[1]Scouts as of 3-22'!D24</f>
        <v xml:space="preserve">1900 Blue Stone Ln  </v>
      </c>
      <c r="C23" t="str">
        <f>'[1]Scouts as of 3-22'!E24</f>
        <v>Commerce Twp</v>
      </c>
      <c r="D23" t="str">
        <f>'[1]Scouts as of 3-22'!F24</f>
        <v>MI</v>
      </c>
      <c r="E23">
        <f>'[1]Scouts as of 3-22'!G24</f>
        <v>48390</v>
      </c>
      <c r="F23" t="str">
        <f>'[1]Scouts as of 3-22'!L24</f>
        <v>Swole Swine</v>
      </c>
      <c r="G23" s="55" t="str">
        <f>'[1]Scouts as of 3-22'!H24</f>
        <v>(248)960-3936</v>
      </c>
      <c r="H23" t="str">
        <f>'[1]Scouts as of 3-22'!J24</f>
        <v/>
      </c>
      <c r="K23" s="52"/>
    </row>
    <row r="24" spans="1:12" x14ac:dyDescent="0.3">
      <c r="A24" t="str">
        <f>'[1]Scouts as of 3-22'!A25&amp;", "&amp;'[1]Scouts as of 3-22'!B25</f>
        <v>Hooker, Josh</v>
      </c>
      <c r="B24" t="str">
        <f>'[1]Scouts as of 3-22'!C25&amp;"  "&amp;'[1]Scouts as of 3-22'!D25</f>
        <v xml:space="preserve">60618 Mary Lane  </v>
      </c>
      <c r="C24" t="str">
        <f>'[1]Scouts as of 3-22'!E25</f>
        <v>South Lyon</v>
      </c>
      <c r="D24" t="str">
        <f>'[1]Scouts as of 3-22'!F25</f>
        <v>MI</v>
      </c>
      <c r="E24">
        <f>'[1]Scouts as of 3-22'!G25</f>
        <v>48178</v>
      </c>
      <c r="F24" t="str">
        <f>'[1]Scouts as of 3-22'!L25</f>
        <v>Paul Bunyan</v>
      </c>
      <c r="G24" s="55" t="str">
        <f>'[1]Scouts as of 3-22'!H25</f>
        <v>(248)437-4215</v>
      </c>
      <c r="H24" t="str">
        <f>'[1]Scouts as of 3-22'!J25</f>
        <v/>
      </c>
      <c r="K24" s="52"/>
    </row>
    <row r="25" spans="1:12" x14ac:dyDescent="0.3">
      <c r="A25" t="str">
        <f>'[1]Scouts as of 3-22'!A26&amp;", "&amp;'[1]Scouts as of 3-22'!B26</f>
        <v>Hooker, Nathan</v>
      </c>
      <c r="B25" t="str">
        <f>'[1]Scouts as of 3-22'!C26&amp;"  "&amp;'[1]Scouts as of 3-22'!D26</f>
        <v xml:space="preserve">60618 Mary Lane  </v>
      </c>
      <c r="C25" t="str">
        <f>'[1]Scouts as of 3-22'!E26</f>
        <v>South Lyon</v>
      </c>
      <c r="D25" t="str">
        <f>'[1]Scouts as of 3-22'!F26</f>
        <v>MI</v>
      </c>
      <c r="E25">
        <f>'[1]Scouts as of 3-22'!G26</f>
        <v>48178</v>
      </c>
      <c r="F25" t="str">
        <f>'[1]Scouts as of 3-22'!L26</f>
        <v>Pragmatic Paddlefish</v>
      </c>
      <c r="G25" s="55" t="str">
        <f>'[1]Scouts as of 3-22'!H26</f>
        <v>(248)437-4215</v>
      </c>
      <c r="H25" t="str">
        <f>'[1]Scouts as of 3-22'!J26</f>
        <v/>
      </c>
      <c r="K25" s="52"/>
    </row>
    <row r="26" spans="1:12" x14ac:dyDescent="0.3">
      <c r="A26" t="str">
        <f>'[1]Scouts as of 3-22'!A27&amp;", "&amp;'[1]Scouts as of 3-22'!B27</f>
        <v>Horiguchi, Kouta</v>
      </c>
      <c r="B26" t="str">
        <f>'[1]Scouts as of 3-22'!C27&amp;"  "&amp;'[1]Scouts as of 3-22'!D27</f>
        <v xml:space="preserve">41390 Clinton Dr.  </v>
      </c>
      <c r="C26" t="str">
        <f>'[1]Scouts as of 3-22'!E27</f>
        <v>Novi</v>
      </c>
      <c r="D26" t="str">
        <f>'[1]Scouts as of 3-22'!F27</f>
        <v>MI</v>
      </c>
      <c r="E26">
        <f>'[1]Scouts as of 3-22'!G27</f>
        <v>48377</v>
      </c>
      <c r="F26" t="str">
        <f>'[1]Scouts as of 3-22'!L27</f>
        <v>Paul Bunyan</v>
      </c>
      <c r="G26" s="55" t="str">
        <f>'[1]Scouts as of 3-22'!H27</f>
        <v>248-835-2309</v>
      </c>
      <c r="H26" t="str">
        <f>'[1]Scouts as of 3-22'!J27</f>
        <v>koutahoriguchi0119@gmail.com</v>
      </c>
      <c r="K26" s="52"/>
    </row>
    <row r="27" spans="1:12" x14ac:dyDescent="0.3">
      <c r="A27" t="str">
        <f>'[1]Scouts as of 3-22'!A28&amp;", "&amp;'[1]Scouts as of 3-22'!B28</f>
        <v>Imel, Edison</v>
      </c>
      <c r="B27" t="str">
        <f>'[1]Scouts as of 3-22'!C28&amp;"  "&amp;'[1]Scouts as of 3-22'!D28</f>
        <v xml:space="preserve">28164 Wildwood Trail  </v>
      </c>
      <c r="C27" t="str">
        <f>'[1]Scouts as of 3-22'!E28</f>
        <v>Farmington Hills</v>
      </c>
      <c r="D27" t="str">
        <f>'[1]Scouts as of 3-22'!F28</f>
        <v>MI</v>
      </c>
      <c r="E27">
        <f>'[1]Scouts as of 3-22'!G28</f>
        <v>48336</v>
      </c>
      <c r="F27" t="str">
        <f>'[1]Scouts as of 3-22'!L28</f>
        <v>Paul Bunyan</v>
      </c>
      <c r="G27" s="55" t="str">
        <f>'[1]Scouts as of 3-22'!H28</f>
        <v>(248)508-7922</v>
      </c>
      <c r="H27" t="str">
        <f>'[1]Scouts as of 3-22'!J28</f>
        <v>HappyCactus06@gmail.com</v>
      </c>
      <c r="K27" s="52"/>
      <c r="L27" s="116"/>
    </row>
    <row r="28" spans="1:12" x14ac:dyDescent="0.3">
      <c r="A28" t="str">
        <f>'[1]Scouts as of 3-22'!A29&amp;", "&amp;'[1]Scouts as of 3-22'!B29</f>
        <v>Imel, Franklin</v>
      </c>
      <c r="B28" t="str">
        <f>'[1]Scouts as of 3-22'!C29&amp;"  "&amp;'[1]Scouts as of 3-22'!D29</f>
        <v xml:space="preserve">28164 Wildwood Trail  </v>
      </c>
      <c r="C28" t="str">
        <f>'[1]Scouts as of 3-22'!E29</f>
        <v>Farmington Hills</v>
      </c>
      <c r="D28" t="str">
        <f>'[1]Scouts as of 3-22'!F29</f>
        <v>MI</v>
      </c>
      <c r="E28">
        <f>'[1]Scouts as of 3-22'!G29</f>
        <v>48336</v>
      </c>
      <c r="F28" t="str">
        <f>'[1]Scouts as of 3-22'!L29</f>
        <v>Nuclear Narwhals</v>
      </c>
      <c r="G28" s="55" t="str">
        <f>'[1]Scouts as of 3-22'!H29</f>
        <v>248-508-7328</v>
      </c>
      <c r="H28" t="str">
        <f>'[1]Scouts as of 3-22'!J29</f>
        <v/>
      </c>
      <c r="K28" s="52"/>
    </row>
    <row r="29" spans="1:12" x14ac:dyDescent="0.3">
      <c r="A29" t="str">
        <f>'[1]Scouts as of 3-22'!A30&amp;", "&amp;'[1]Scouts as of 3-22'!B30</f>
        <v>Jiang, Alexander</v>
      </c>
      <c r="B29" t="str">
        <f>'[1]Scouts as of 3-22'!C30&amp;"  "&amp;'[1]Scouts as of 3-22'!D30</f>
        <v xml:space="preserve">36652 Saxony  </v>
      </c>
      <c r="C29" t="str">
        <f>'[1]Scouts as of 3-22'!E30</f>
        <v>Farmington</v>
      </c>
      <c r="D29" t="str">
        <f>'[1]Scouts as of 3-22'!F30</f>
        <v>MI</v>
      </c>
      <c r="E29">
        <f>'[1]Scouts as of 3-22'!G30</f>
        <v>48335</v>
      </c>
      <c r="F29" t="str">
        <f>'[1]Scouts as of 3-22'!L30</f>
        <v>Paul Bunyan</v>
      </c>
      <c r="G29" s="55" t="str">
        <f>'[1]Scouts as of 3-22'!H30</f>
        <v>(248)615-8968</v>
      </c>
      <c r="H29" t="str">
        <f>'[1]Scouts as of 3-22'!J30</f>
        <v/>
      </c>
      <c r="K29" s="52"/>
    </row>
    <row r="30" spans="1:12" x14ac:dyDescent="0.3">
      <c r="A30" t="str">
        <f>'[1]Scouts as of 3-22'!A31&amp;", "&amp;'[1]Scouts as of 3-22'!B31</f>
        <v>Kelley, Isaac</v>
      </c>
      <c r="B30" t="str">
        <f>'[1]Scouts as of 3-22'!C31&amp;"  "&amp;'[1]Scouts as of 3-22'!D31</f>
        <v xml:space="preserve">29315 Douglas Dr.  </v>
      </c>
      <c r="C30" t="str">
        <f>'[1]Scouts as of 3-22'!E31</f>
        <v>Novi</v>
      </c>
      <c r="D30" t="str">
        <f>'[1]Scouts as of 3-22'!F31</f>
        <v>MI</v>
      </c>
      <c r="E30">
        <f>'[1]Scouts as of 3-22'!G31</f>
        <v>48377</v>
      </c>
      <c r="F30" t="str">
        <f>'[1]Scouts as of 3-22'!L31</f>
        <v>Ax men</v>
      </c>
      <c r="G30" s="55" t="str">
        <f>'[1]Scouts as of 3-22'!H31</f>
        <v>816-352-5619</v>
      </c>
      <c r="H30" t="str">
        <f>'[1]Scouts as of 3-22'!J31</f>
        <v>alfagamez101907@gmail.com</v>
      </c>
      <c r="K30" s="52"/>
    </row>
    <row r="31" spans="1:12" x14ac:dyDescent="0.3">
      <c r="A31" t="str">
        <f>'[1]Scouts as of 3-22'!A32&amp;", "&amp;'[1]Scouts as of 3-22'!B32</f>
        <v>Kenna, Brayden</v>
      </c>
      <c r="B31" t="str">
        <f>'[1]Scouts as of 3-22'!C32&amp;"  "&amp;'[1]Scouts as of 3-22'!D32</f>
        <v xml:space="preserve">23350 Barfield St  </v>
      </c>
      <c r="C31" t="str">
        <f>'[1]Scouts as of 3-22'!E32</f>
        <v>Farmington Hills</v>
      </c>
      <c r="D31" t="str">
        <f>'[1]Scouts as of 3-22'!F32</f>
        <v>MI</v>
      </c>
      <c r="E31">
        <f>'[1]Scouts as of 3-22'!G32</f>
        <v>48336</v>
      </c>
      <c r="F31" t="str">
        <f>'[1]Scouts as of 3-22'!L32</f>
        <v>Scouts in Training</v>
      </c>
      <c r="G31" s="55" t="str">
        <f>'[1]Scouts as of 3-22'!H32</f>
        <v>(248)535-7476</v>
      </c>
      <c r="H31" t="str">
        <f>'[1]Scouts as of 3-22'!J32</f>
        <v/>
      </c>
      <c r="K31" s="52"/>
    </row>
    <row r="32" spans="1:12" x14ac:dyDescent="0.3">
      <c r="A32" t="str">
        <f>'[1]Scouts as of 3-22'!A33&amp;", "&amp;'[1]Scouts as of 3-22'!B33</f>
        <v>Kent, Zaine</v>
      </c>
      <c r="B32" t="str">
        <f>'[1]Scouts as of 3-22'!C33&amp;"  "&amp;'[1]Scouts as of 3-22'!D33</f>
        <v xml:space="preserve">28111 Gettysburg  </v>
      </c>
      <c r="C32" t="str">
        <f>'[1]Scouts as of 3-22'!E33</f>
        <v>Farmington Hills</v>
      </c>
      <c r="D32" t="str">
        <f>'[1]Scouts as of 3-22'!F33</f>
        <v>MI</v>
      </c>
      <c r="E32">
        <f>'[1]Scouts as of 3-22'!G33</f>
        <v>48331</v>
      </c>
      <c r="F32" t="str">
        <f>'[1]Scouts as of 3-22'!L33</f>
        <v>Pragmatic Paddlefish</v>
      </c>
      <c r="G32" s="55" t="str">
        <f>'[1]Scouts as of 3-22'!H33</f>
        <v>(248)994-0704</v>
      </c>
      <c r="H32" t="str">
        <f>'[1]Scouts as of 3-22'!J33</f>
        <v/>
      </c>
      <c r="K32" s="52"/>
    </row>
    <row r="33" spans="1:11" x14ac:dyDescent="0.3">
      <c r="A33" t="str">
        <f>'[1]Scouts as of 3-22'!A34&amp;", "&amp;'[1]Scouts as of 3-22'!B34</f>
        <v>Klawender, Norman</v>
      </c>
      <c r="B33" t="str">
        <f>'[1]Scouts as of 3-22'!C34&amp;"  "&amp;'[1]Scouts as of 3-22'!D34</f>
        <v xml:space="preserve">21799 Cass St  </v>
      </c>
      <c r="C33" t="str">
        <f>'[1]Scouts as of 3-22'!E34</f>
        <v>Farmington Hills</v>
      </c>
      <c r="D33" t="str">
        <f>'[1]Scouts as of 3-22'!F34</f>
        <v>MI</v>
      </c>
      <c r="E33">
        <f>'[1]Scouts as of 3-22'!G34</f>
        <v>48335</v>
      </c>
      <c r="F33" t="str">
        <f>'[1]Scouts as of 3-22'!L34</f>
        <v>Swole Swine</v>
      </c>
      <c r="G33" s="55" t="str">
        <f>'[1]Scouts as of 3-22'!H34</f>
        <v>(734)560-1810</v>
      </c>
      <c r="H33" t="str">
        <f>'[1]Scouts as of 3-22'!J34</f>
        <v>nklawenderjr@gmail.com</v>
      </c>
      <c r="K33" s="52"/>
    </row>
    <row r="34" spans="1:11" x14ac:dyDescent="0.3">
      <c r="A34" t="str">
        <f>'[1]Scouts as of 3-22'!A35&amp;", "&amp;'[1]Scouts as of 3-22'!B35</f>
        <v>Koponen, Viitaliiy</v>
      </c>
      <c r="B34" t="str">
        <f>'[1]Scouts as of 3-22'!C35&amp;"  "&amp;'[1]Scouts as of 3-22'!D35</f>
        <v xml:space="preserve">22973 Mayfield Av  </v>
      </c>
      <c r="C34" t="str">
        <f>'[1]Scouts as of 3-22'!E35</f>
        <v>Farmington</v>
      </c>
      <c r="D34" t="str">
        <f>'[1]Scouts as of 3-22'!F35</f>
        <v>MI</v>
      </c>
      <c r="E34">
        <f>'[1]Scouts as of 3-22'!G35</f>
        <v>48336</v>
      </c>
      <c r="F34" t="str">
        <f>'[1]Scouts as of 3-22'!L35</f>
        <v>Paul Bunyan</v>
      </c>
      <c r="G34" s="55" t="str">
        <f>'[1]Scouts as of 3-22'!H35</f>
        <v>(248)426-7319</v>
      </c>
      <c r="H34" t="str">
        <f>'[1]Scouts as of 3-22'!J35</f>
        <v/>
      </c>
      <c r="K34" s="52"/>
    </row>
    <row r="35" spans="1:11" x14ac:dyDescent="0.3">
      <c r="A35" t="str">
        <f>'[1]Scouts as of 3-22'!A36&amp;", "&amp;'[1]Scouts as of 3-22'!B36</f>
        <v>Kyles, Kevin</v>
      </c>
      <c r="B35" t="str">
        <f>'[1]Scouts as of 3-22'!C36&amp;"  "&amp;'[1]Scouts as of 3-22'!D36</f>
        <v xml:space="preserve">35510 Bridlepath Lane  </v>
      </c>
      <c r="C35" t="str">
        <f>'[1]Scouts as of 3-22'!E36</f>
        <v>Farmington Hills</v>
      </c>
      <c r="D35" t="str">
        <f>'[1]Scouts as of 3-22'!F36</f>
        <v>MI</v>
      </c>
      <c r="E35">
        <f>'[1]Scouts as of 3-22'!G36</f>
        <v>48335</v>
      </c>
      <c r="F35" t="str">
        <f>'[1]Scouts as of 3-22'!L36</f>
        <v>Paul Bunyan</v>
      </c>
      <c r="G35" s="55" t="str">
        <f>'[1]Scouts as of 3-22'!H36</f>
        <v>(248)763-8277</v>
      </c>
      <c r="H35" t="str">
        <f>'[1]Scouts as of 3-22'!J36</f>
        <v/>
      </c>
      <c r="K35" s="52"/>
    </row>
    <row r="36" spans="1:11" x14ac:dyDescent="0.3">
      <c r="A36" t="str">
        <f>'[1]Scouts as of 3-22'!A37&amp;", "&amp;'[1]Scouts as of 3-22'!B37</f>
        <v>Leckenby, Charles</v>
      </c>
      <c r="B36" t="str">
        <f>'[1]Scouts as of 3-22'!C37&amp;"  "&amp;'[1]Scouts as of 3-22'!D37</f>
        <v xml:space="preserve">23863 Beacon Drive  </v>
      </c>
      <c r="C36" t="str">
        <f>'[1]Scouts as of 3-22'!E37</f>
        <v>Farmington Hills</v>
      </c>
      <c r="D36" t="str">
        <f>'[1]Scouts as of 3-22'!F37</f>
        <v>MI</v>
      </c>
      <c r="E36">
        <f>'[1]Scouts as of 3-22'!G37</f>
        <v>48336</v>
      </c>
      <c r="F36" t="str">
        <f>'[1]Scouts as of 3-22'!L37</f>
        <v>Fire Fox</v>
      </c>
      <c r="G36" s="55" t="str">
        <f>'[1]Scouts as of 3-22'!H37</f>
        <v>248-508-7319</v>
      </c>
      <c r="H36" t="str">
        <f>'[1]Scouts as of 3-22'!J37</f>
        <v/>
      </c>
      <c r="K36" s="52"/>
    </row>
    <row r="37" spans="1:11" x14ac:dyDescent="0.3">
      <c r="A37" t="str">
        <f>'[1]Scouts as of 3-22'!A38&amp;", "&amp;'[1]Scouts as of 3-22'!B38</f>
        <v>Lindman, Cecilia</v>
      </c>
      <c r="B37" t="str">
        <f>'[1]Scouts as of 3-22'!C38&amp;"  "&amp;'[1]Scouts as of 3-22'!D38</f>
        <v xml:space="preserve">32255 Leelane  </v>
      </c>
      <c r="C37" t="str">
        <f>'[1]Scouts as of 3-22'!E38</f>
        <v>Farmington Hills</v>
      </c>
      <c r="D37" t="str">
        <f>'[1]Scouts as of 3-22'!F38</f>
        <v>MI</v>
      </c>
      <c r="E37">
        <f>'[1]Scouts as of 3-22'!G38</f>
        <v>48336</v>
      </c>
      <c r="F37" t="str">
        <f>'[1]Scouts as of 3-22'!L38</f>
        <v>Moose</v>
      </c>
      <c r="G37" s="55" t="str">
        <f>'[1]Scouts as of 3-22'!H38</f>
        <v>248-505-8213</v>
      </c>
      <c r="H37" t="str">
        <f>'[1]Scouts as of 3-22'!J38</f>
        <v/>
      </c>
      <c r="K37" s="52"/>
    </row>
    <row r="38" spans="1:11" x14ac:dyDescent="0.3">
      <c r="A38" t="str">
        <f>'[1]Scouts as of 3-22'!A39&amp;", "&amp;'[1]Scouts as of 3-22'!B39</f>
        <v>Lindman, Jackson</v>
      </c>
      <c r="B38" t="str">
        <f>'[1]Scouts as of 3-22'!C39&amp;"  "&amp;'[1]Scouts as of 3-22'!D39</f>
        <v xml:space="preserve">32255 Leelane  </v>
      </c>
      <c r="C38" t="str">
        <f>'[1]Scouts as of 3-22'!E39</f>
        <v>Farmington Hills</v>
      </c>
      <c r="D38" t="str">
        <f>'[1]Scouts as of 3-22'!F39</f>
        <v>MI</v>
      </c>
      <c r="E38">
        <f>'[1]Scouts as of 3-22'!G39</f>
        <v>48336</v>
      </c>
      <c r="F38" t="str">
        <f>'[1]Scouts as of 3-22'!L39</f>
        <v>Fire Fox</v>
      </c>
      <c r="G38" s="55" t="str">
        <f>'[1]Scouts as of 3-22'!H39</f>
        <v>248-505-8213</v>
      </c>
      <c r="H38" t="str">
        <f>'[1]Scouts as of 3-22'!J39</f>
        <v/>
      </c>
      <c r="K38" s="52"/>
    </row>
    <row r="39" spans="1:11" x14ac:dyDescent="0.3">
      <c r="A39" t="str">
        <f>'[1]Scouts as of 3-22'!A40&amp;", "&amp;'[1]Scouts as of 3-22'!B40</f>
        <v>Luke, Brandon</v>
      </c>
      <c r="B39" t="str">
        <f>'[1]Scouts as of 3-22'!C40&amp;"  "&amp;'[1]Scouts as of 3-22'!D40</f>
        <v xml:space="preserve">31880 Hull Ave  </v>
      </c>
      <c r="C39" t="str">
        <f>'[1]Scouts as of 3-22'!E40</f>
        <v>Farmington Hills</v>
      </c>
      <c r="D39" t="str">
        <f>'[1]Scouts as of 3-22'!F40</f>
        <v>MI</v>
      </c>
      <c r="E39">
        <f>'[1]Scouts as of 3-22'!G40</f>
        <v>48336</v>
      </c>
      <c r="F39" t="str">
        <f>'[1]Scouts as of 3-22'!L40</f>
        <v>Kings Men</v>
      </c>
      <c r="G39" s="55" t="str">
        <f>'[1]Scouts as of 3-22'!H40</f>
        <v>248-252-8021</v>
      </c>
      <c r="H39" t="str">
        <f>'[1]Scouts as of 3-22'!J40</f>
        <v/>
      </c>
      <c r="K39" s="52"/>
    </row>
    <row r="40" spans="1:11" x14ac:dyDescent="0.3">
      <c r="A40" t="str">
        <f>'[1]Scouts as of 3-22'!A41&amp;", "&amp;'[1]Scouts as of 3-22'!B41</f>
        <v>Makowski, Matthew</v>
      </c>
      <c r="B40" t="str">
        <f>'[1]Scouts as of 3-22'!C41&amp;"  "&amp;'[1]Scouts as of 3-22'!D41</f>
        <v xml:space="preserve">30604 Shiawassee Rd  </v>
      </c>
      <c r="C40" t="str">
        <f>'[1]Scouts as of 3-22'!E41</f>
        <v>Farmington Hills</v>
      </c>
      <c r="D40" t="str">
        <f>'[1]Scouts as of 3-22'!F41</f>
        <v>MI</v>
      </c>
      <c r="E40">
        <f>'[1]Scouts as of 3-22'!G41</f>
        <v>48336</v>
      </c>
      <c r="F40" t="str">
        <f>'[1]Scouts as of 3-22'!L41</f>
        <v>Scouts in Training</v>
      </c>
      <c r="G40" s="55" t="str">
        <f>'[1]Scouts as of 3-22'!H41</f>
        <v>248-840-6573</v>
      </c>
      <c r="H40" t="str">
        <f>'[1]Scouts as of 3-22'!J41</f>
        <v/>
      </c>
      <c r="K40" s="52"/>
    </row>
    <row r="41" spans="1:11" x14ac:dyDescent="0.3">
      <c r="A41" t="str">
        <f>'[1]Scouts as of 3-22'!A42&amp;", "&amp;'[1]Scouts as of 3-22'!B42</f>
        <v>Malisow, Calvin</v>
      </c>
      <c r="B41" t="str">
        <f>'[1]Scouts as of 3-22'!C42&amp;"  "&amp;'[1]Scouts as of 3-22'!D42</f>
        <v xml:space="preserve">1698 Bolton  </v>
      </c>
      <c r="C41" t="str">
        <f>'[1]Scouts as of 3-22'!E42</f>
        <v>Walled Lake</v>
      </c>
      <c r="D41" t="str">
        <f>'[1]Scouts as of 3-22'!F42</f>
        <v>MI</v>
      </c>
      <c r="E41">
        <f>'[1]Scouts as of 3-22'!G42</f>
        <v>48390</v>
      </c>
      <c r="F41" t="str">
        <f>'[1]Scouts as of 3-22'!L42</f>
        <v>Swole Swine</v>
      </c>
      <c r="G41" s="55" t="str">
        <f>'[1]Scouts as of 3-22'!H42</f>
        <v>(248)624-6314</v>
      </c>
      <c r="H41" t="str">
        <f>'[1]Scouts as of 3-22'!J42</f>
        <v/>
      </c>
      <c r="K41" s="52"/>
    </row>
    <row r="42" spans="1:11" x14ac:dyDescent="0.3">
      <c r="A42" t="str">
        <f>'[1]Scouts as of 3-22'!A43&amp;", "&amp;'[1]Scouts as of 3-22'!B43</f>
        <v>Manninen, Autumn</v>
      </c>
      <c r="B42" t="str">
        <f>'[1]Scouts as of 3-22'!C43&amp;"  "&amp;'[1]Scouts as of 3-22'!D43</f>
        <v xml:space="preserve">23215 Violet St  </v>
      </c>
      <c r="C42" t="str">
        <f>'[1]Scouts as of 3-22'!E43</f>
        <v>Farmington</v>
      </c>
      <c r="D42" t="str">
        <f>'[1]Scouts as of 3-22'!F43</f>
        <v>MI</v>
      </c>
      <c r="E42">
        <f>'[1]Scouts as of 3-22'!G43</f>
        <v>48336</v>
      </c>
      <c r="F42" t="str">
        <f>'[1]Scouts as of 3-22'!L43</f>
        <v>Moose</v>
      </c>
      <c r="G42" s="55" t="str">
        <f>'[1]Scouts as of 3-22'!H43</f>
        <v>248-525-0590</v>
      </c>
      <c r="H42" t="str">
        <f>'[1]Scouts as of 3-22'!J43</f>
        <v/>
      </c>
      <c r="K42" s="52"/>
    </row>
    <row r="43" spans="1:11" x14ac:dyDescent="0.3">
      <c r="A43" t="str">
        <f>'[1]Scouts as of 3-22'!A44&amp;", "&amp;'[1]Scouts as of 3-22'!B44</f>
        <v>Miryala, Tarun</v>
      </c>
      <c r="B43" t="str">
        <f>'[1]Scouts as of 3-22'!C44&amp;"  "&amp;'[1]Scouts as of 3-22'!D44</f>
        <v xml:space="preserve">30074 Willow Ct.  </v>
      </c>
      <c r="C43" t="str">
        <f>'[1]Scouts as of 3-22'!E44</f>
        <v>Farmington Hills</v>
      </c>
      <c r="D43" t="str">
        <f>'[1]Scouts as of 3-22'!F44</f>
        <v>MI</v>
      </c>
      <c r="E43">
        <f>'[1]Scouts as of 3-22'!G44</f>
        <v>48331</v>
      </c>
      <c r="F43" t="str">
        <f>'[1]Scouts as of 3-22'!L44</f>
        <v>Pragmatic Paddlefish</v>
      </c>
      <c r="G43" s="55" t="str">
        <f>'[1]Scouts as of 3-22'!H44</f>
        <v/>
      </c>
      <c r="H43" t="str">
        <f>'[1]Scouts as of 3-22'!J44</f>
        <v/>
      </c>
      <c r="K43" s="52"/>
    </row>
    <row r="44" spans="1:11" x14ac:dyDescent="0.3">
      <c r="A44" t="str">
        <f>'[1]Scouts as of 3-22'!A45&amp;", "&amp;'[1]Scouts as of 3-22'!B45</f>
        <v>Mullins, Ethan</v>
      </c>
      <c r="B44" t="str">
        <f>'[1]Scouts as of 3-22'!C45&amp;"  "&amp;'[1]Scouts as of 3-22'!D45</f>
        <v xml:space="preserve">32425 Dohany Dr  </v>
      </c>
      <c r="C44" t="str">
        <f>'[1]Scouts as of 3-22'!E45</f>
        <v>Farmington Hills</v>
      </c>
      <c r="D44" t="str">
        <f>'[1]Scouts as of 3-22'!F45</f>
        <v>MI</v>
      </c>
      <c r="E44">
        <f>'[1]Scouts as of 3-22'!G45</f>
        <v>48336</v>
      </c>
      <c r="F44" t="str">
        <f>'[1]Scouts as of 3-22'!L45</f>
        <v>Fire Fox</v>
      </c>
      <c r="G44" s="55" t="str">
        <f>'[1]Scouts as of 3-22'!H45</f>
        <v>248-763-3735</v>
      </c>
      <c r="H44" t="str">
        <f>'[1]Scouts as of 3-22'!J45</f>
        <v>emily.mullins@henkel.com</v>
      </c>
      <c r="K44" s="52"/>
    </row>
    <row r="45" spans="1:11" x14ac:dyDescent="0.3">
      <c r="A45" t="str">
        <f>'[1]Scouts as of 3-22'!A46&amp;", "&amp;'[1]Scouts as of 3-22'!B46</f>
        <v>Pamidimukkala, Madhav</v>
      </c>
      <c r="B45" t="str">
        <f>'[1]Scouts as of 3-22'!C46&amp;"  "&amp;'[1]Scouts as of 3-22'!D46</f>
        <v xml:space="preserve">38352 Churchill Ln  </v>
      </c>
      <c r="C45" t="str">
        <f>'[1]Scouts as of 3-22'!E46</f>
        <v>Farmington Hills</v>
      </c>
      <c r="D45" t="str">
        <f>'[1]Scouts as of 3-22'!F46</f>
        <v>MI</v>
      </c>
      <c r="E45">
        <f>'[1]Scouts as of 3-22'!G46</f>
        <v>48331</v>
      </c>
      <c r="F45" t="str">
        <f>'[1]Scouts as of 3-22'!L46</f>
        <v>Scouts in Training</v>
      </c>
      <c r="G45" s="55" t="str">
        <f>'[1]Scouts as of 3-22'!H46</f>
        <v>248-346-3111</v>
      </c>
      <c r="H45" t="str">
        <f>'[1]Scouts as of 3-22'!J46</f>
        <v/>
      </c>
      <c r="K45" s="52"/>
    </row>
    <row r="46" spans="1:11" x14ac:dyDescent="0.3">
      <c r="A46" t="str">
        <f>'[1]Scouts as of 3-22'!A47&amp;", "&amp;'[1]Scouts as of 3-22'!B47</f>
        <v>Perinpanayagam, Jeremy</v>
      </c>
      <c r="B46" t="str">
        <f>'[1]Scouts as of 3-22'!C47&amp;"  "&amp;'[1]Scouts as of 3-22'!D47</f>
        <v xml:space="preserve">27424 Rosewood Ct.  </v>
      </c>
      <c r="C46" t="str">
        <f>'[1]Scouts as of 3-22'!E47</f>
        <v>Farmington Hills</v>
      </c>
      <c r="D46" t="str">
        <f>'[1]Scouts as of 3-22'!F47</f>
        <v>MI</v>
      </c>
      <c r="E46">
        <f>'[1]Scouts as of 3-22'!G47</f>
        <v>48334</v>
      </c>
      <c r="F46" t="str">
        <f>'[1]Scouts as of 3-22'!L47</f>
        <v>Ax men</v>
      </c>
      <c r="G46" s="55" t="str">
        <f>'[1]Scouts as of 3-22'!H47</f>
        <v>248-436-2814</v>
      </c>
      <c r="H46" t="str">
        <f>'[1]Scouts as of 3-22'!J47</f>
        <v/>
      </c>
      <c r="K46" s="52"/>
    </row>
    <row r="47" spans="1:11" x14ac:dyDescent="0.3">
      <c r="A47" t="str">
        <f>'[1]Scouts as of 3-22'!A48&amp;", "&amp;'[1]Scouts as of 3-22'!B48</f>
        <v>Perinpanayagam, Nathan</v>
      </c>
      <c r="B47" t="str">
        <f>'[1]Scouts as of 3-22'!C48&amp;"  "&amp;'[1]Scouts as of 3-22'!D48</f>
        <v xml:space="preserve">27424 Rosewood Ct.  </v>
      </c>
      <c r="C47" t="str">
        <f>'[1]Scouts as of 3-22'!E48</f>
        <v>Farmington Hills</v>
      </c>
      <c r="D47" t="str">
        <f>'[1]Scouts as of 3-22'!F48</f>
        <v>MI</v>
      </c>
      <c r="E47">
        <f>'[1]Scouts as of 3-22'!G48</f>
        <v>48334</v>
      </c>
      <c r="F47" t="str">
        <f>'[1]Scouts as of 3-22'!L48</f>
        <v>Swole Swine</v>
      </c>
      <c r="G47" s="55" t="str">
        <f>'[1]Scouts as of 3-22'!H48</f>
        <v>248-436-2814</v>
      </c>
      <c r="H47" t="str">
        <f>'[1]Scouts as of 3-22'!J48</f>
        <v/>
      </c>
      <c r="K47" s="52"/>
    </row>
    <row r="48" spans="1:11" x14ac:dyDescent="0.3">
      <c r="A48" t="str">
        <f>'[1]Scouts as of 3-22'!A49&amp;", "&amp;'[1]Scouts as of 3-22'!B49</f>
        <v>Peters, Donald</v>
      </c>
      <c r="B48" t="str">
        <f>'[1]Scouts as of 3-22'!C49&amp;"  "&amp;'[1]Scouts as of 3-22'!D49</f>
        <v xml:space="preserve">26400 Meadowview Dr.  </v>
      </c>
      <c r="C48" t="str">
        <f>'[1]Scouts as of 3-22'!E49</f>
        <v>Farmington Hills</v>
      </c>
      <c r="D48" t="str">
        <f>'[1]Scouts as of 3-22'!F49</f>
        <v>MI</v>
      </c>
      <c r="E48">
        <f>'[1]Scouts as of 3-22'!G49</f>
        <v>48331</v>
      </c>
      <c r="F48" t="str">
        <f>'[1]Scouts as of 3-22'!L49</f>
        <v>Pragmatic Paddlefish</v>
      </c>
      <c r="G48" s="55" t="str">
        <f>'[1]Scouts as of 3-22'!H49</f>
        <v>(248)478-4709</v>
      </c>
      <c r="H48" t="str">
        <f>'[1]Scouts as of 3-22'!J49</f>
        <v/>
      </c>
      <c r="K48" s="52"/>
    </row>
    <row r="49" spans="1:11" x14ac:dyDescent="0.3">
      <c r="A49" t="str">
        <f>'[1]Scouts as of 3-22'!A50&amp;", "&amp;'[1]Scouts as of 3-22'!B50</f>
        <v>Phillips, Cam</v>
      </c>
      <c r="B49" t="str">
        <f>'[1]Scouts as of 3-22'!C50&amp;"  "&amp;'[1]Scouts as of 3-22'!D50</f>
        <v xml:space="preserve">30048 Fernhill  </v>
      </c>
      <c r="C49" t="str">
        <f>'[1]Scouts as of 3-22'!E50</f>
        <v>Farmington Hills</v>
      </c>
      <c r="D49" t="str">
        <f>'[1]Scouts as of 3-22'!F50</f>
        <v>MI</v>
      </c>
      <c r="E49">
        <f>'[1]Scouts as of 3-22'!G50</f>
        <v>48334</v>
      </c>
      <c r="F49" t="str">
        <f>'[1]Scouts as of 3-22'!L50</f>
        <v>Ax men</v>
      </c>
      <c r="G49" s="55" t="str">
        <f>'[1]Scouts as of 3-22'!H50</f>
        <v>734-558-1458</v>
      </c>
      <c r="H49" t="str">
        <f>'[1]Scouts as of 3-22'!J50</f>
        <v/>
      </c>
      <c r="K49" s="52"/>
    </row>
    <row r="50" spans="1:11" x14ac:dyDescent="0.3">
      <c r="A50" t="str">
        <f>'[1]Scouts as of 3-22'!A51&amp;", "&amp;'[1]Scouts as of 3-22'!B51</f>
        <v>Pinnamaraju, Sohan</v>
      </c>
      <c r="B50" t="str">
        <f>'[1]Scouts as of 3-22'!C51&amp;"  "&amp;'[1]Scouts as of 3-22'!D51</f>
        <v xml:space="preserve">36851 Blanchard Blvd Apt 202  </v>
      </c>
      <c r="C50" t="str">
        <f>'[1]Scouts as of 3-22'!E51</f>
        <v>Farmington</v>
      </c>
      <c r="D50" t="str">
        <f>'[1]Scouts as of 3-22'!F51</f>
        <v>MI</v>
      </c>
      <c r="E50">
        <f>'[1]Scouts as of 3-22'!G51</f>
        <v>48335</v>
      </c>
      <c r="F50" t="str">
        <f>'[1]Scouts as of 3-22'!L51</f>
        <v>Pragmatic Paddlefish</v>
      </c>
      <c r="G50" s="55" t="str">
        <f>'[1]Scouts as of 3-22'!H51</f>
        <v>(248)477-4428</v>
      </c>
      <c r="H50" t="str">
        <f>'[1]Scouts as of 3-22'!J51</f>
        <v>sohanp@outlook.com</v>
      </c>
      <c r="K50" s="52"/>
    </row>
    <row r="51" spans="1:11" x14ac:dyDescent="0.3">
      <c r="A51" t="str">
        <f>'[1]Scouts as of 3-22'!A52&amp;", "&amp;'[1]Scouts as of 3-22'!B52</f>
        <v>Ramkumar, Nithin</v>
      </c>
      <c r="B51" t="str">
        <f>'[1]Scouts as of 3-22'!C52&amp;"  "&amp;'[1]Scouts as of 3-22'!D52</f>
        <v xml:space="preserve">38284 Golf Pointe Blvd.  </v>
      </c>
      <c r="C51" t="str">
        <f>'[1]Scouts as of 3-22'!E52</f>
        <v>Farmington Hills</v>
      </c>
      <c r="D51" t="str">
        <f>'[1]Scouts as of 3-22'!F52</f>
        <v>MI</v>
      </c>
      <c r="E51">
        <f>'[1]Scouts as of 3-22'!G52</f>
        <v>48331</v>
      </c>
      <c r="F51" t="str">
        <f>'[1]Scouts as of 3-22'!L52</f>
        <v>Kings Men</v>
      </c>
      <c r="G51" s="55" t="str">
        <f>'[1]Scouts as of 3-22'!H52</f>
        <v>248-862-1486</v>
      </c>
      <c r="H51" t="str">
        <f>'[1]Scouts as of 3-22'!J52</f>
        <v/>
      </c>
      <c r="K51" s="52"/>
    </row>
    <row r="52" spans="1:11" x14ac:dyDescent="0.3">
      <c r="A52" t="str">
        <f>'[1]Scouts as of 3-22'!A53&amp;", "&amp;'[1]Scouts as of 3-22'!B53</f>
        <v>Reese, Jonas</v>
      </c>
      <c r="B52" t="str">
        <f>'[1]Scouts as of 3-22'!C53&amp;"  "&amp;'[1]Scouts as of 3-22'!D53</f>
        <v xml:space="preserve">30329 Castleford  </v>
      </c>
      <c r="C52" t="str">
        <f>'[1]Scouts as of 3-22'!E53</f>
        <v>Farmington Hills</v>
      </c>
      <c r="D52" t="str">
        <f>'[1]Scouts as of 3-22'!F53</f>
        <v>MI</v>
      </c>
      <c r="E52">
        <f>'[1]Scouts as of 3-22'!G53</f>
        <v>48331</v>
      </c>
      <c r="F52" t="str">
        <f>'[1]Scouts as of 3-22'!L53</f>
        <v>Paul Bunyan</v>
      </c>
      <c r="G52" s="55" t="str">
        <f>'[1]Scouts as of 3-22'!H53</f>
        <v>419-297-9415</v>
      </c>
      <c r="H52" t="str">
        <f>'[1]Scouts as of 3-22'!J53</f>
        <v/>
      </c>
      <c r="K52" s="52"/>
    </row>
    <row r="53" spans="1:11" x14ac:dyDescent="0.3">
      <c r="A53" t="str">
        <f>'[1]Scouts as of 3-22'!A54&amp;", "&amp;'[1]Scouts as of 3-22'!B54</f>
        <v>Rodrigues, Francisco</v>
      </c>
      <c r="B53" t="str">
        <f>'[1]Scouts as of 3-22'!C54&amp;"  "&amp;'[1]Scouts as of 3-22'!D54</f>
        <v xml:space="preserve">24702 Independence Dr  </v>
      </c>
      <c r="C53" t="str">
        <f>'[1]Scouts as of 3-22'!E54</f>
        <v>Farmington Hills</v>
      </c>
      <c r="D53" t="str">
        <f>'[1]Scouts as of 3-22'!F54</f>
        <v>MI</v>
      </c>
      <c r="E53">
        <f>'[1]Scouts as of 3-22'!G54</f>
        <v>48335</v>
      </c>
      <c r="F53" t="str">
        <f>'[1]Scouts as of 3-22'!L54</f>
        <v>Fire Fox</v>
      </c>
      <c r="G53" s="55" t="str">
        <f>'[1]Scouts as of 3-22'!H54</f>
        <v/>
      </c>
      <c r="H53" t="str">
        <f>'[1]Scouts as of 3-22'!J54</f>
        <v/>
      </c>
      <c r="K53" s="52"/>
    </row>
    <row r="54" spans="1:11" x14ac:dyDescent="0.3">
      <c r="A54" t="str">
        <f>'[1]Scouts as of 3-22'!A55&amp;", "&amp;'[1]Scouts as of 3-22'!B55</f>
        <v>Romine, David</v>
      </c>
      <c r="B54" t="str">
        <f>'[1]Scouts as of 3-22'!C55&amp;"  "&amp;'[1]Scouts as of 3-22'!D55</f>
        <v xml:space="preserve">29257 Shenandoah  </v>
      </c>
      <c r="C54" t="str">
        <f>'[1]Scouts as of 3-22'!E55</f>
        <v>Farmington Hills</v>
      </c>
      <c r="D54" t="str">
        <f>'[1]Scouts as of 3-22'!F55</f>
        <v>MI</v>
      </c>
      <c r="E54">
        <f>'[1]Scouts as of 3-22'!G55</f>
        <v>48331</v>
      </c>
      <c r="F54" t="str">
        <f>'[1]Scouts as of 3-22'!L55</f>
        <v>College Crew</v>
      </c>
      <c r="G54" s="55" t="str">
        <f>'[1]Scouts as of 3-22'!H55</f>
        <v>(248)324-1816</v>
      </c>
      <c r="H54" t="str">
        <f>'[1]Scouts as of 3-22'!J55</f>
        <v/>
      </c>
      <c r="K54" s="52"/>
    </row>
    <row r="55" spans="1:11" x14ac:dyDescent="0.3">
      <c r="A55" t="str">
        <f>'[1]Scouts as of 3-22'!A56&amp;", "&amp;'[1]Scouts as of 3-22'!B56</f>
        <v>Rouse, Peyton</v>
      </c>
      <c r="B55" t="str">
        <f>'[1]Scouts as of 3-22'!C56&amp;"  "&amp;'[1]Scouts as of 3-22'!D56</f>
        <v xml:space="preserve">3736 Loch Bend Drivw  </v>
      </c>
      <c r="C55" t="str">
        <f>'[1]Scouts as of 3-22'!E56</f>
        <v>Commerce Twp</v>
      </c>
      <c r="D55" t="str">
        <f>'[1]Scouts as of 3-22'!F56</f>
        <v>MI</v>
      </c>
      <c r="E55">
        <f>'[1]Scouts as of 3-22'!G56</f>
        <v>48382</v>
      </c>
      <c r="F55" t="str">
        <f>'[1]Scouts as of 3-22'!L56</f>
        <v>Kings Men</v>
      </c>
      <c r="G55" s="55" t="str">
        <f>'[1]Scouts as of 3-22'!H56</f>
        <v>419-205-2667</v>
      </c>
      <c r="H55" t="str">
        <f>'[1]Scouts as of 3-22'!J56</f>
        <v/>
      </c>
      <c r="K55" s="52"/>
    </row>
    <row r="56" spans="1:11" x14ac:dyDescent="0.3">
      <c r="A56" t="str">
        <f>'[1]Scouts as of 3-22'!A57&amp;", "&amp;'[1]Scouts as of 3-22'!B57</f>
        <v>Ryan, Liam</v>
      </c>
      <c r="B56" t="str">
        <f>'[1]Scouts as of 3-22'!C57&amp;"  "&amp;'[1]Scouts as of 3-22'!D57</f>
        <v xml:space="preserve">29500 Moran St  </v>
      </c>
      <c r="C56" t="str">
        <f>'[1]Scouts as of 3-22'!E57</f>
        <v>Farmington Hills</v>
      </c>
      <c r="D56" t="str">
        <f>'[1]Scouts as of 3-22'!F57</f>
        <v>MI</v>
      </c>
      <c r="E56">
        <f>'[1]Scouts as of 3-22'!G57</f>
        <v>48336</v>
      </c>
      <c r="F56" t="str">
        <f>'[1]Scouts as of 3-22'!L57</f>
        <v>Kings Men</v>
      </c>
      <c r="G56" s="55" t="str">
        <f>'[1]Scouts as of 3-22'!H57</f>
        <v>248-752-2928</v>
      </c>
      <c r="H56" t="str">
        <f>'[1]Scouts as of 3-22'!J57</f>
        <v/>
      </c>
      <c r="K56" s="52"/>
    </row>
    <row r="57" spans="1:11" x14ac:dyDescent="0.3">
      <c r="A57" t="str">
        <f>'[1]Scouts as of 3-22'!A58&amp;", "&amp;'[1]Scouts as of 3-22'!B58</f>
        <v>Sahasrabuddhe, Vyom</v>
      </c>
      <c r="B57" t="str">
        <f>'[1]Scouts as of 3-22'!C58&amp;"  "&amp;'[1]Scouts as of 3-22'!D58</f>
        <v xml:space="preserve">23009 Glenmoor Heights  </v>
      </c>
      <c r="C57" t="str">
        <f>'[1]Scouts as of 3-22'!E58</f>
        <v>Farmington Hills</v>
      </c>
      <c r="D57" t="str">
        <f>'[1]Scouts as of 3-22'!F58</f>
        <v>MI</v>
      </c>
      <c r="E57">
        <f>'[1]Scouts as of 3-22'!G58</f>
        <v>48336</v>
      </c>
      <c r="F57" t="str">
        <f>'[1]Scouts as of 3-22'!L58</f>
        <v>Fire Fox</v>
      </c>
      <c r="G57" s="55" t="str">
        <f>'[1]Scouts as of 3-22'!H58</f>
        <v>248-957-8537</v>
      </c>
      <c r="H57" t="str">
        <f>'[1]Scouts as of 3-22'!J58</f>
        <v/>
      </c>
      <c r="K57" s="52"/>
    </row>
    <row r="58" spans="1:11" x14ac:dyDescent="0.3">
      <c r="A58" t="str">
        <f>'[1]Scouts as of 3-22'!A59&amp;", "&amp;'[1]Scouts as of 3-22'!B59</f>
        <v>Samynathan, Rakshan</v>
      </c>
      <c r="B58" t="str">
        <f>'[1]Scouts as of 3-22'!C59&amp;"  "&amp;'[1]Scouts as of 3-22'!D59</f>
        <v xml:space="preserve">43651 Cherrywood Ln  </v>
      </c>
      <c r="C58" t="str">
        <f>'[1]Scouts as of 3-22'!E59</f>
        <v>Canton</v>
      </c>
      <c r="D58" t="str">
        <f>'[1]Scouts as of 3-22'!F59</f>
        <v>MI</v>
      </c>
      <c r="E58">
        <f>'[1]Scouts as of 3-22'!G59</f>
        <v>48188</v>
      </c>
      <c r="F58" t="str">
        <f>'[1]Scouts as of 3-22'!L59</f>
        <v>Swole Swine</v>
      </c>
      <c r="G58" s="55" t="str">
        <f>'[1]Scouts as of 3-22'!H59</f>
        <v>(734)844-1678</v>
      </c>
      <c r="H58" t="str">
        <f>'[1]Scouts as of 3-22'!J59</f>
        <v/>
      </c>
      <c r="K58" s="52"/>
    </row>
    <row r="59" spans="1:11" x14ac:dyDescent="0.3">
      <c r="A59" t="str">
        <f>'[1]Scouts as of 3-22'!A60&amp;", "&amp;'[1]Scouts as of 3-22'!B60</f>
        <v>Schilke, Ray</v>
      </c>
      <c r="B59" t="str">
        <f>'[1]Scouts as of 3-22'!C60&amp;"  "&amp;'[1]Scouts as of 3-22'!D60</f>
        <v xml:space="preserve">32492 Shady Ridge Dr  </v>
      </c>
      <c r="C59" t="str">
        <f>'[1]Scouts as of 3-22'!E60</f>
        <v>Farmington Hills</v>
      </c>
      <c r="D59" t="str">
        <f>'[1]Scouts as of 3-22'!F60</f>
        <v>MI</v>
      </c>
      <c r="E59">
        <f>'[1]Scouts as of 3-22'!G60</f>
        <v>48336</v>
      </c>
      <c r="F59" t="str">
        <f>'[1]Scouts as of 3-22'!L60</f>
        <v>Paul Bunyan</v>
      </c>
      <c r="G59" s="55" t="str">
        <f>'[1]Scouts as of 3-22'!H60</f>
        <v>734-421-3254</v>
      </c>
      <c r="H59" t="str">
        <f>'[1]Scouts as of 3-22'!J60</f>
        <v/>
      </c>
      <c r="K59" s="52"/>
    </row>
    <row r="60" spans="1:11" x14ac:dyDescent="0.3">
      <c r="A60" t="str">
        <f>'[1]Scouts as of 3-22'!A61&amp;", "&amp;'[1]Scouts as of 3-22'!B61</f>
        <v>Schmidt, Elizabeth</v>
      </c>
      <c r="B60" t="str">
        <f>'[1]Scouts as of 3-22'!C61&amp;"  "&amp;'[1]Scouts as of 3-22'!D61</f>
        <v xml:space="preserve">37730 Wendy Lee  </v>
      </c>
      <c r="C60" t="str">
        <f>'[1]Scouts as of 3-22'!E61</f>
        <v>Farmington Hills</v>
      </c>
      <c r="D60" t="str">
        <f>'[1]Scouts as of 3-22'!F61</f>
        <v>MI</v>
      </c>
      <c r="E60">
        <f>'[1]Scouts as of 3-22'!G61</f>
        <v>48331</v>
      </c>
      <c r="F60" t="str">
        <f>'[1]Scouts as of 3-22'!L61</f>
        <v>College Crew</v>
      </c>
      <c r="G60" s="55" t="str">
        <f>'[1]Scouts as of 3-22'!H61</f>
        <v>(248)471-2691</v>
      </c>
      <c r="H60" t="str">
        <f>'[1]Scouts as of 3-22'!J61</f>
        <v/>
      </c>
      <c r="K60" s="52"/>
    </row>
    <row r="61" spans="1:11" x14ac:dyDescent="0.3">
      <c r="A61" t="str">
        <f>'[1]Scouts as of 3-22'!A62&amp;", "&amp;'[1]Scouts as of 3-22'!B62</f>
        <v>Sheetz, Robert</v>
      </c>
      <c r="B61" t="str">
        <f>'[1]Scouts as of 3-22'!C62&amp;"  "&amp;'[1]Scouts as of 3-22'!D62</f>
        <v xml:space="preserve">22831 Albion Ave  </v>
      </c>
      <c r="C61" t="str">
        <f>'[1]Scouts as of 3-22'!E62</f>
        <v>Farmington Hills</v>
      </c>
      <c r="D61" t="str">
        <f>'[1]Scouts as of 3-22'!F62</f>
        <v>MI</v>
      </c>
      <c r="E61">
        <f>'[1]Scouts as of 3-22'!G62</f>
        <v>48336</v>
      </c>
      <c r="F61" t="str">
        <f>'[1]Scouts as of 3-22'!L62</f>
        <v>Scouts in Training</v>
      </c>
      <c r="G61" s="55" t="str">
        <f>'[1]Scouts as of 3-22'!H62</f>
        <v>248-818-4615</v>
      </c>
      <c r="H61" t="str">
        <f>'[1]Scouts as of 3-22'!J62</f>
        <v/>
      </c>
      <c r="K61" s="52"/>
    </row>
    <row r="62" spans="1:11" x14ac:dyDescent="0.3">
      <c r="A62" t="str">
        <f>'[1]Scouts as of 3-22'!A63&amp;", "&amp;'[1]Scouts as of 3-22'!B63</f>
        <v>Shork, Ryan</v>
      </c>
      <c r="B62" t="str">
        <f>'[1]Scouts as of 3-22'!C63&amp;"  "&amp;'[1]Scouts as of 3-22'!D63</f>
        <v xml:space="preserve">4059 Garfield  </v>
      </c>
      <c r="C62" t="str">
        <f>'[1]Scouts as of 3-22'!E63</f>
        <v>Wayne</v>
      </c>
      <c r="D62" t="str">
        <f>'[1]Scouts as of 3-22'!F63</f>
        <v>MI</v>
      </c>
      <c r="E62">
        <f>'[1]Scouts as of 3-22'!G63</f>
        <v>48184</v>
      </c>
      <c r="F62" t="str">
        <f>'[1]Scouts as of 3-22'!L63</f>
        <v>Pragmatic Paddlefish</v>
      </c>
      <c r="G62" s="55" t="str">
        <f>'[1]Scouts as of 3-22'!H63</f>
        <v>(734)502-6659</v>
      </c>
      <c r="H62" t="str">
        <f>'[1]Scouts as of 3-22'!J63</f>
        <v/>
      </c>
      <c r="K62" s="52"/>
    </row>
    <row r="63" spans="1:11" x14ac:dyDescent="0.3">
      <c r="A63" t="str">
        <f>'[1]Scouts as of 3-22'!A64&amp;", "&amp;'[1]Scouts as of 3-22'!B64</f>
        <v>Silvagi, Frank</v>
      </c>
      <c r="B63" t="str">
        <f>'[1]Scouts as of 3-22'!C64&amp;"  "&amp;'[1]Scouts as of 3-22'!D64</f>
        <v xml:space="preserve">28897 Augusta  </v>
      </c>
      <c r="C63" t="str">
        <f>'[1]Scouts as of 3-22'!E64</f>
        <v>Farmington Hills</v>
      </c>
      <c r="D63" t="str">
        <f>'[1]Scouts as of 3-22'!F64</f>
        <v>MI</v>
      </c>
      <c r="E63">
        <f>'[1]Scouts as of 3-22'!G64</f>
        <v>48331</v>
      </c>
      <c r="F63" t="str">
        <f>'[1]Scouts as of 3-22'!L64</f>
        <v>Paul Bunyan</v>
      </c>
      <c r="G63" s="55" t="str">
        <f>'[1]Scouts as of 3-22'!H64</f>
        <v>(248)840-0284</v>
      </c>
      <c r="H63" t="str">
        <f>'[1]Scouts as of 3-22'!J64</f>
        <v/>
      </c>
      <c r="K63" s="52"/>
    </row>
    <row r="64" spans="1:11" x14ac:dyDescent="0.3">
      <c r="A64" t="str">
        <f>'[1]Scouts as of 3-22'!A65&amp;", "&amp;'[1]Scouts as of 3-22'!B65</f>
        <v>Silvagi, Susie</v>
      </c>
      <c r="B64" t="str">
        <f>'[1]Scouts as of 3-22'!C65&amp;"  "&amp;'[1]Scouts as of 3-22'!D65</f>
        <v xml:space="preserve">28897 Augusta  </v>
      </c>
      <c r="C64" t="str">
        <f>'[1]Scouts as of 3-22'!E65</f>
        <v>Farmington Hills</v>
      </c>
      <c r="D64" t="str">
        <f>'[1]Scouts as of 3-22'!F65</f>
        <v>MI</v>
      </c>
      <c r="E64">
        <f>'[1]Scouts as of 3-22'!G65</f>
        <v>48331</v>
      </c>
      <c r="F64" t="str">
        <f>'[1]Scouts as of 3-22'!L65</f>
        <v>College Crew</v>
      </c>
      <c r="G64" s="55" t="str">
        <f>'[1]Scouts as of 3-22'!H65</f>
        <v>(248)840-0284</v>
      </c>
      <c r="H64" t="str">
        <f>'[1]Scouts as of 3-22'!J65</f>
        <v>susie.silvagi@gmail.com</v>
      </c>
      <c r="K64" s="52"/>
    </row>
    <row r="65" spans="1:11" x14ac:dyDescent="0.3">
      <c r="A65" t="str">
        <f>'[1]Scouts as of 3-22'!A66&amp;", "&amp;'[1]Scouts as of 3-22'!B66</f>
        <v>Simms, Ben</v>
      </c>
      <c r="B65" t="str">
        <f>'[1]Scouts as of 3-22'!C66&amp;"  "&amp;'[1]Scouts as of 3-22'!D66</f>
        <v xml:space="preserve">34457 Oakland  </v>
      </c>
      <c r="C65" t="str">
        <f>'[1]Scouts as of 3-22'!E66</f>
        <v>Farmington</v>
      </c>
      <c r="D65" t="str">
        <f>'[1]Scouts as of 3-22'!F66</f>
        <v>MI</v>
      </c>
      <c r="E65">
        <f>'[1]Scouts as of 3-22'!G66</f>
        <v>48335</v>
      </c>
      <c r="F65" t="str">
        <f>'[1]Scouts as of 3-22'!L66</f>
        <v>Pragmatic Paddlefish</v>
      </c>
      <c r="G65" s="55" t="str">
        <f>'[1]Scouts as of 3-22'!H66</f>
        <v>(248)444-0584</v>
      </c>
      <c r="H65" t="str">
        <f>'[1]Scouts as of 3-22'!J66</f>
        <v/>
      </c>
      <c r="K65" s="52"/>
    </row>
    <row r="66" spans="1:11" x14ac:dyDescent="0.3">
      <c r="A66" t="str">
        <f>'[1]Scouts as of 3-22'!A67&amp;", "&amp;'[1]Scouts as of 3-22'!B67</f>
        <v>Simpson, Timothy</v>
      </c>
      <c r="B66" t="str">
        <f>'[1]Scouts as of 3-22'!C67&amp;"  "&amp;'[1]Scouts as of 3-22'!D67</f>
        <v xml:space="preserve">33903 Ramble Hills Dr.  </v>
      </c>
      <c r="C66" t="str">
        <f>'[1]Scouts as of 3-22'!E67</f>
        <v>Farmington Hills</v>
      </c>
      <c r="D66" t="str">
        <f>'[1]Scouts as of 3-22'!F67</f>
        <v>MI</v>
      </c>
      <c r="E66">
        <f>'[1]Scouts as of 3-22'!G67</f>
        <v>48331</v>
      </c>
      <c r="F66" t="str">
        <f>'[1]Scouts as of 3-22'!L67</f>
        <v>Scouts in Training</v>
      </c>
      <c r="G66" s="55" t="str">
        <f>'[1]Scouts as of 3-22'!H67</f>
        <v>248-935-5268</v>
      </c>
      <c r="H66" t="str">
        <f>'[1]Scouts as of 3-22'!J67</f>
        <v/>
      </c>
      <c r="K66" s="52"/>
    </row>
    <row r="67" spans="1:11" x14ac:dyDescent="0.3">
      <c r="A67" t="str">
        <f>'[1]Scouts as of 3-22'!A68&amp;", "&amp;'[1]Scouts as of 3-22'!B68</f>
        <v>Smith, Colin</v>
      </c>
      <c r="B67" t="str">
        <f>'[1]Scouts as of 3-22'!C68&amp;"  "&amp;'[1]Scouts as of 3-22'!D68</f>
        <v xml:space="preserve">29317 Whistler Drive  </v>
      </c>
      <c r="C67" t="str">
        <f>'[1]Scouts as of 3-22'!E68</f>
        <v>Novi</v>
      </c>
      <c r="D67" t="str">
        <f>'[1]Scouts as of 3-22'!F68</f>
        <v>MI</v>
      </c>
      <c r="E67">
        <f>'[1]Scouts as of 3-22'!G68</f>
        <v>48377</v>
      </c>
      <c r="F67" t="str">
        <f>'[1]Scouts as of 3-22'!L68</f>
        <v>Paul Bunyan</v>
      </c>
      <c r="G67" s="55" t="str">
        <f>'[1]Scouts as of 3-22'!H68</f>
        <v>(248)308-4968</v>
      </c>
      <c r="H67" t="str">
        <f>'[1]Scouts as of 3-22'!J68</f>
        <v/>
      </c>
      <c r="K67" s="52"/>
    </row>
    <row r="68" spans="1:11" x14ac:dyDescent="0.3">
      <c r="A68" t="str">
        <f>'[1]Scouts as of 3-22'!A69&amp;", "&amp;'[1]Scouts as of 3-22'!B69</f>
        <v>Swafford, Jonah</v>
      </c>
      <c r="B68" t="str">
        <f>'[1]Scouts as of 3-22'!C69&amp;"  "&amp;'[1]Scouts as of 3-22'!D69</f>
        <v xml:space="preserve">34356 Glouster Cir  </v>
      </c>
      <c r="C68" t="str">
        <f>'[1]Scouts as of 3-22'!E69</f>
        <v>Farmington Hills</v>
      </c>
      <c r="D68" t="str">
        <f>'[1]Scouts as of 3-22'!F69</f>
        <v>MI</v>
      </c>
      <c r="E68">
        <f>'[1]Scouts as of 3-22'!G69</f>
        <v>48331</v>
      </c>
      <c r="F68" t="str">
        <f>'[1]Scouts as of 3-22'!L69</f>
        <v>Pragmatic Paddlefish</v>
      </c>
      <c r="G68" s="55" t="str">
        <f>'[1]Scouts as of 3-22'!H69</f>
        <v>517-282-0756</v>
      </c>
      <c r="H68" t="str">
        <f>'[1]Scouts as of 3-22'!J69</f>
        <v/>
      </c>
      <c r="K68" s="52"/>
    </row>
    <row r="69" spans="1:11" x14ac:dyDescent="0.3">
      <c r="A69" t="str">
        <f>'[1]Scouts as of 3-22'!A70&amp;", "&amp;'[1]Scouts as of 3-22'!B70</f>
        <v>Swafford, Reuben</v>
      </c>
      <c r="B69" t="str">
        <f>'[1]Scouts as of 3-22'!C70&amp;"  "&amp;'[1]Scouts as of 3-22'!D70</f>
        <v xml:space="preserve">34356 Glouster Cir  </v>
      </c>
      <c r="C69" t="str">
        <f>'[1]Scouts as of 3-22'!E70</f>
        <v>Farmington Hills</v>
      </c>
      <c r="D69" t="str">
        <f>'[1]Scouts as of 3-22'!F70</f>
        <v>MI</v>
      </c>
      <c r="E69">
        <f>'[1]Scouts as of 3-22'!G70</f>
        <v>48331</v>
      </c>
      <c r="F69" t="str">
        <f>'[1]Scouts as of 3-22'!L70</f>
        <v>Ax men</v>
      </c>
      <c r="G69" s="55" t="str">
        <f>'[1]Scouts as of 3-22'!H70</f>
        <v>517-282-0756</v>
      </c>
      <c r="H69" t="str">
        <f>'[1]Scouts as of 3-22'!J70</f>
        <v/>
      </c>
      <c r="K69" s="52"/>
    </row>
    <row r="70" spans="1:11" x14ac:dyDescent="0.3">
      <c r="A70" t="str">
        <f>'[1]Scouts as of 3-22'!A71&amp;", "&amp;'[1]Scouts as of 3-22'!B71</f>
        <v>Thomson, Duncan</v>
      </c>
      <c r="B70" t="str">
        <f>'[1]Scouts as of 3-22'!C71&amp;"  "&amp;'[1]Scouts as of 3-22'!D71</f>
        <v xml:space="preserve">22805 Brookdale  </v>
      </c>
      <c r="C70" t="str">
        <f>'[1]Scouts as of 3-22'!E71</f>
        <v>Farmington</v>
      </c>
      <c r="D70" t="str">
        <f>'[1]Scouts as of 3-22'!F71</f>
        <v>MI</v>
      </c>
      <c r="E70">
        <f>'[1]Scouts as of 3-22'!G71</f>
        <v>48336</v>
      </c>
      <c r="F70" t="str">
        <f>'[1]Scouts as of 3-22'!L71</f>
        <v>Swole Swine</v>
      </c>
      <c r="G70" s="55" t="str">
        <f>'[1]Scouts as of 3-22'!H71</f>
        <v>(248)888-9189</v>
      </c>
      <c r="H70" t="str">
        <f>'[1]Scouts as of 3-22'!J71</f>
        <v/>
      </c>
      <c r="K70" s="52"/>
    </row>
    <row r="71" spans="1:11" x14ac:dyDescent="0.3">
      <c r="A71" t="str">
        <f>'[1]Scouts as of 3-22'!A72&amp;", "&amp;'[1]Scouts as of 3-22'!B72</f>
        <v>Tisch, Gavin</v>
      </c>
      <c r="B71" t="str">
        <f>'[1]Scouts as of 3-22'!C72&amp;"  "&amp;'[1]Scouts as of 3-22'!D72</f>
        <v xml:space="preserve">51611 Morgan Dr  </v>
      </c>
      <c r="C71" t="str">
        <f>'[1]Scouts as of 3-22'!E72</f>
        <v>South Lyon</v>
      </c>
      <c r="D71" t="str">
        <f>'[1]Scouts as of 3-22'!F72</f>
        <v>MI</v>
      </c>
      <c r="E71">
        <f>'[1]Scouts as of 3-22'!G72</f>
        <v>48178</v>
      </c>
      <c r="F71" t="str">
        <f>'[1]Scouts as of 3-22'!L72</f>
        <v>Kings Men</v>
      </c>
      <c r="G71" s="55" t="str">
        <f>'[1]Scouts as of 3-22'!H72</f>
        <v>248-264-6033</v>
      </c>
      <c r="H71" t="str">
        <f>'[1]Scouts as of 3-22'!J72</f>
        <v/>
      </c>
      <c r="K71" s="52"/>
    </row>
    <row r="72" spans="1:11" x14ac:dyDescent="0.3">
      <c r="A72" t="str">
        <f>'[1]Scouts as of 3-22'!A73&amp;", "&amp;'[1]Scouts as of 3-22'!B73</f>
        <v>Tuzzolino, Carmelo</v>
      </c>
      <c r="B72" t="str">
        <f>'[1]Scouts as of 3-22'!C73&amp;"  "&amp;'[1]Scouts as of 3-22'!D73</f>
        <v xml:space="preserve">22806 Fox Creek  </v>
      </c>
      <c r="C72" t="str">
        <f>'[1]Scouts as of 3-22'!E73</f>
        <v>Farmington Hills</v>
      </c>
      <c r="D72" t="str">
        <f>'[1]Scouts as of 3-22'!F73</f>
        <v>MI</v>
      </c>
      <c r="E72">
        <f>'[1]Scouts as of 3-22'!G73</f>
        <v>48335</v>
      </c>
      <c r="F72" t="str">
        <f>'[1]Scouts as of 3-22'!L73</f>
        <v>Nuclear Narwhals</v>
      </c>
      <c r="G72" s="55" t="str">
        <f>'[1]Scouts as of 3-22'!H73</f>
        <v>248-417-8226</v>
      </c>
      <c r="H72" t="str">
        <f>'[1]Scouts as of 3-22'!J73</f>
        <v/>
      </c>
      <c r="K72" s="52"/>
    </row>
    <row r="73" spans="1:11" x14ac:dyDescent="0.3">
      <c r="A73" t="str">
        <f>'[1]Scouts as of 3-22'!A74&amp;", "&amp;'[1]Scouts as of 3-22'!B74</f>
        <v>Tuzzolino, Pasquale</v>
      </c>
      <c r="B73" t="str">
        <f>'[1]Scouts as of 3-22'!C74&amp;"  "&amp;'[1]Scouts as of 3-22'!D74</f>
        <v xml:space="preserve">22806 Fox Creek  </v>
      </c>
      <c r="C73" t="str">
        <f>'[1]Scouts as of 3-22'!E74</f>
        <v>Farmington Hills</v>
      </c>
      <c r="D73" t="str">
        <f>'[1]Scouts as of 3-22'!F74</f>
        <v>MI</v>
      </c>
      <c r="E73">
        <f>'[1]Scouts as of 3-22'!G74</f>
        <v>48335</v>
      </c>
      <c r="F73" t="str">
        <f>'[1]Scouts as of 3-22'!L74</f>
        <v>Nuclear Narwhals</v>
      </c>
      <c r="G73" s="55" t="str">
        <f>'[1]Scouts as of 3-22'!H74</f>
        <v>248-417-8226</v>
      </c>
      <c r="H73" t="str">
        <f>'[1]Scouts as of 3-22'!J74</f>
        <v/>
      </c>
      <c r="K73" s="52"/>
    </row>
    <row r="74" spans="1:11" x14ac:dyDescent="0.3">
      <c r="A74" t="str">
        <f>'[1]Scouts as of 3-22'!A75&amp;", "&amp;'[1]Scouts as of 3-22'!B75</f>
        <v>Ulmer, Trevor</v>
      </c>
      <c r="B74" t="str">
        <f>'[1]Scouts as of 3-22'!C75&amp;"  "&amp;'[1]Scouts as of 3-22'!D75</f>
        <v xml:space="preserve">9054 Clubwood Dr  </v>
      </c>
      <c r="C74" t="str">
        <f>'[1]Scouts as of 3-22'!E75</f>
        <v>Commerce</v>
      </c>
      <c r="D74" t="str">
        <f>'[1]Scouts as of 3-22'!F75</f>
        <v>MI</v>
      </c>
      <c r="E74">
        <f>'[1]Scouts as of 3-22'!G75</f>
        <v>48390</v>
      </c>
      <c r="F74" t="str">
        <f>'[1]Scouts as of 3-22'!L75</f>
        <v>Paul Bunyan</v>
      </c>
      <c r="G74" s="55" t="str">
        <f>'[1]Scouts as of 3-22'!H75</f>
        <v>(248)521-6250</v>
      </c>
      <c r="H74" t="str">
        <f>'[1]Scouts as of 3-22'!J75</f>
        <v/>
      </c>
      <c r="K74" s="52"/>
    </row>
    <row r="75" spans="1:11" x14ac:dyDescent="0.3">
      <c r="A75" t="str">
        <f>'[1]Scouts as of 3-22'!A76&amp;", "&amp;'[1]Scouts as of 3-22'!B76</f>
        <v>Vestlund, Movitz</v>
      </c>
      <c r="B75" t="str">
        <f>'[1]Scouts as of 3-22'!C76&amp;"  "&amp;'[1]Scouts as of 3-22'!D76</f>
        <v xml:space="preserve">19515 Whitman Ct  </v>
      </c>
      <c r="C75" t="str">
        <f>'[1]Scouts as of 3-22'!E76</f>
        <v>Northville</v>
      </c>
      <c r="D75" t="str">
        <f>'[1]Scouts as of 3-22'!F76</f>
        <v>MI</v>
      </c>
      <c r="E75">
        <f>'[1]Scouts as of 3-22'!G76</f>
        <v>48167</v>
      </c>
      <c r="F75" t="str">
        <f>'[1]Scouts as of 3-22'!L76</f>
        <v>Kings Men</v>
      </c>
      <c r="G75" s="55" t="str">
        <f>'[1]Scouts as of 3-22'!H76</f>
        <v>313-655-5899</v>
      </c>
      <c r="H75" t="str">
        <f>'[1]Scouts as of 3-22'!J76</f>
        <v/>
      </c>
      <c r="K75" s="52"/>
    </row>
    <row r="76" spans="1:11" x14ac:dyDescent="0.3">
      <c r="A76" t="str">
        <f>'[1]Scouts as of 3-22'!A77&amp;", "&amp;'[1]Scouts as of 3-22'!B77</f>
        <v>Wagner, Joshua</v>
      </c>
      <c r="B76" t="str">
        <f>'[1]Scouts as of 3-22'!C77&amp;"  "&amp;'[1]Scouts as of 3-22'!D77</f>
        <v xml:space="preserve">29160 Leesburg Ct  </v>
      </c>
      <c r="C76" t="str">
        <f>'[1]Scouts as of 3-22'!E77</f>
        <v>Farmington Hills</v>
      </c>
      <c r="D76" t="str">
        <f>'[1]Scouts as of 3-22'!F77</f>
        <v>MI</v>
      </c>
      <c r="E76">
        <f>'[1]Scouts as of 3-22'!G77</f>
        <v>48331</v>
      </c>
      <c r="F76" t="str">
        <f>'[1]Scouts as of 3-22'!L77</f>
        <v>Ax men</v>
      </c>
      <c r="G76" s="55" t="str">
        <f>'[1]Scouts as of 3-22'!H77</f>
        <v>734-*751-9898</v>
      </c>
      <c r="H76" t="str">
        <f>'[1]Scouts as of 3-22'!J77</f>
        <v/>
      </c>
      <c r="K76" s="52"/>
    </row>
    <row r="77" spans="1:11" x14ac:dyDescent="0.3">
      <c r="A77" t="str">
        <f>'[1]Scouts as of 3-22'!A78&amp;", "&amp;'[1]Scouts as of 3-22'!B78</f>
        <v>Wauldron, Nicole</v>
      </c>
      <c r="B77" t="str">
        <f>'[1]Scouts as of 3-22'!C78&amp;"  "&amp;'[1]Scouts as of 3-22'!D78</f>
        <v xml:space="preserve">32381 Tareyton Street  </v>
      </c>
      <c r="C77" t="str">
        <f>'[1]Scouts as of 3-22'!E78</f>
        <v>Farmington Hills</v>
      </c>
      <c r="D77" t="str">
        <f>'[1]Scouts as of 3-22'!F78</f>
        <v>MI</v>
      </c>
      <c r="E77">
        <f>'[1]Scouts as of 3-22'!G78</f>
        <v>48334</v>
      </c>
      <c r="F77" t="str">
        <f>'[1]Scouts as of 3-22'!L78</f>
        <v>Paul Bunyan</v>
      </c>
      <c r="G77" s="55" t="str">
        <f>'[1]Scouts as of 3-22'!H78</f>
        <v>(248)462-2360</v>
      </c>
      <c r="H77" t="str">
        <f>'[1]Scouts as of 3-22'!J78</f>
        <v/>
      </c>
      <c r="K77" s="52"/>
    </row>
    <row r="78" spans="1:11" x14ac:dyDescent="0.3">
      <c r="A78" t="str">
        <f>'[1]Scouts as of 3-22'!A79&amp;", "&amp;'[1]Scouts as of 3-22'!B79</f>
        <v>Wauldron, Noah</v>
      </c>
      <c r="B78" t="str">
        <f>'[1]Scouts as of 3-22'!C79&amp;"  "&amp;'[1]Scouts as of 3-22'!D79</f>
        <v xml:space="preserve">32381 Tareyton Street  </v>
      </c>
      <c r="C78" t="str">
        <f>'[1]Scouts as of 3-22'!E79</f>
        <v>Farmington Hills</v>
      </c>
      <c r="D78" t="str">
        <f>'[1]Scouts as of 3-22'!F79</f>
        <v>MI</v>
      </c>
      <c r="E78">
        <f>'[1]Scouts as of 3-22'!G79</f>
        <v>48334</v>
      </c>
      <c r="F78" t="str">
        <f>'[1]Scouts as of 3-22'!L79</f>
        <v>Paul Bunyan</v>
      </c>
      <c r="G78" s="55" t="str">
        <f>'[1]Scouts as of 3-22'!H79</f>
        <v>(248)462-2360</v>
      </c>
      <c r="H78" t="str">
        <f>'[1]Scouts as of 3-22'!J79</f>
        <v/>
      </c>
      <c r="K78" s="52"/>
    </row>
    <row r="79" spans="1:11" x14ac:dyDescent="0.3">
      <c r="A79" t="str">
        <f>'[1]Scouts as of 3-22'!A80&amp;", "&amp;'[1]Scouts as of 3-22'!B80</f>
        <v>Wilburn, Colin</v>
      </c>
      <c r="B79" t="str">
        <f>'[1]Scouts as of 3-22'!C80&amp;"  "&amp;'[1]Scouts as of 3-22'!D80</f>
        <v xml:space="preserve">20209 Woodcreek Blvd  </v>
      </c>
      <c r="C79" t="str">
        <f>'[1]Scouts as of 3-22'!E80</f>
        <v>Northville</v>
      </c>
      <c r="D79" t="str">
        <f>'[1]Scouts as of 3-22'!F80</f>
        <v>MI</v>
      </c>
      <c r="E79">
        <f>'[1]Scouts as of 3-22'!G80</f>
        <v>48167</v>
      </c>
      <c r="F79" t="str">
        <f>'[1]Scouts as of 3-22'!L80</f>
        <v>Fire Fox</v>
      </c>
      <c r="G79" s="55" t="str">
        <f>'[1]Scouts as of 3-22'!H80</f>
        <v>734-589-7461</v>
      </c>
      <c r="H79" t="str">
        <f>'[1]Scouts as of 3-22'!J80</f>
        <v/>
      </c>
      <c r="K79" s="52"/>
    </row>
    <row r="80" spans="1:11" x14ac:dyDescent="0.3">
      <c r="A80" t="str">
        <f>'[1]Scouts as of 3-22'!A81&amp;", "&amp;'[1]Scouts as of 3-22'!B81</f>
        <v>Wilson, Quinn</v>
      </c>
      <c r="B80" t="str">
        <f>'[1]Scouts as of 3-22'!C81&amp;"  "&amp;'[1]Scouts as of 3-22'!D81</f>
        <v xml:space="preserve">24990 Samoset Trail  </v>
      </c>
      <c r="C80" t="str">
        <f>'[1]Scouts as of 3-22'!E81</f>
        <v>Southfield</v>
      </c>
      <c r="D80" t="str">
        <f>'[1]Scouts as of 3-22'!F81</f>
        <v>MI</v>
      </c>
      <c r="E80">
        <f>'[1]Scouts as of 3-22'!G81</f>
        <v>48033</v>
      </c>
      <c r="F80" t="str">
        <f>'[1]Scouts as of 3-22'!L81</f>
        <v>Moose</v>
      </c>
      <c r="G80" s="55" t="str">
        <f>'[1]Scouts as of 3-22'!H81</f>
        <v>313-918-7000</v>
      </c>
      <c r="H80" t="str">
        <f>'[1]Scouts as of 3-22'!J81</f>
        <v/>
      </c>
      <c r="K80" s="52"/>
    </row>
    <row r="81" spans="1:11" x14ac:dyDescent="0.3">
      <c r="A81" t="str">
        <f>'[1]Scouts as of 3-22'!A82&amp;", "&amp;'[1]Scouts as of 3-22'!B82</f>
        <v>Witsil, Daniel</v>
      </c>
      <c r="B81" t="str">
        <f>'[1]Scouts as of 3-22'!C82&amp;"  "&amp;'[1]Scouts as of 3-22'!D82</f>
        <v xml:space="preserve">19 Devonshire Road  </v>
      </c>
      <c r="C81" t="str">
        <f>'[1]Scouts as of 3-22'!E82</f>
        <v>Pleasant Ridge</v>
      </c>
      <c r="D81" t="str">
        <f>'[1]Scouts as of 3-22'!F82</f>
        <v>MI</v>
      </c>
      <c r="E81">
        <f>'[1]Scouts as of 3-22'!G82</f>
        <v>48069</v>
      </c>
      <c r="F81" t="str">
        <f>'[1]Scouts as of 3-22'!L82</f>
        <v>Paul Bunyan</v>
      </c>
      <c r="G81" s="55" t="str">
        <f>'[1]Scouts as of 3-22'!H82</f>
        <v>(248)404-8237</v>
      </c>
      <c r="H81" t="str">
        <f>'[1]Scouts as of 3-22'!J82</f>
        <v>fwitsil@freepress.com</v>
      </c>
      <c r="K81" s="52"/>
    </row>
    <row r="82" spans="1:11" x14ac:dyDescent="0.3">
      <c r="A82" t="str">
        <f>'[1]Scouts as of 3-22'!A83&amp;", "&amp;'[1]Scouts as of 3-22'!B83</f>
        <v>Wolff, Crosby</v>
      </c>
      <c r="B82" t="str">
        <f>'[1]Scouts as of 3-22'!C83&amp;"  "&amp;'[1]Scouts as of 3-22'!D83</f>
        <v xml:space="preserve">23220 Violet St  </v>
      </c>
      <c r="C82" t="str">
        <f>'[1]Scouts as of 3-22'!E83</f>
        <v>Farmington</v>
      </c>
      <c r="D82" t="str">
        <f>'[1]Scouts as of 3-22'!F83</f>
        <v>MI</v>
      </c>
      <c r="E82">
        <f>'[1]Scouts as of 3-22'!G83</f>
        <v>48336</v>
      </c>
      <c r="F82" t="str">
        <f>'[1]Scouts as of 3-22'!L83</f>
        <v>Scouts in Training</v>
      </c>
      <c r="G82" s="55" t="str">
        <f>'[1]Scouts as of 3-22'!H83</f>
        <v>(734)576-1887</v>
      </c>
      <c r="H82" t="str">
        <f>'[1]Scouts as of 3-22'!J83</f>
        <v/>
      </c>
      <c r="K82" s="52"/>
    </row>
    <row r="83" spans="1:11" x14ac:dyDescent="0.3">
      <c r="A83" t="str">
        <f>'[1]Scouts as of 3-22'!A84&amp;", "&amp;'[1]Scouts as of 3-22'!B84</f>
        <v>Workman, Kate</v>
      </c>
      <c r="B83" t="str">
        <f>'[1]Scouts as of 3-22'!C84&amp;"  "&amp;'[1]Scouts as of 3-22'!D84</f>
        <v xml:space="preserve">22819 Brookdale St  </v>
      </c>
      <c r="C83" t="str">
        <f>'[1]Scouts as of 3-22'!E84</f>
        <v>Farmington</v>
      </c>
      <c r="D83" t="str">
        <f>'[1]Scouts as of 3-22'!F84</f>
        <v>MI</v>
      </c>
      <c r="E83">
        <f>'[1]Scouts as of 3-22'!G84</f>
        <v>48336</v>
      </c>
      <c r="F83" t="str">
        <f>'[1]Scouts as of 3-22'!L84</f>
        <v>Paul Bunyan</v>
      </c>
      <c r="G83" s="55" t="str">
        <f>'[1]Scouts as of 3-22'!H84</f>
        <v>248-980-6933</v>
      </c>
      <c r="H83" t="str">
        <f>'[1]Scouts as of 3-22'!J84</f>
        <v/>
      </c>
      <c r="K83" s="52"/>
    </row>
    <row r="84" spans="1:11" x14ac:dyDescent="0.3">
      <c r="A84" t="str">
        <f>'[1]Scouts as of 3-22'!A85&amp;", "&amp;'[1]Scouts as of 3-22'!B85</f>
        <v>Yandora, Grayson</v>
      </c>
      <c r="B84" t="str">
        <f>'[1]Scouts as of 3-22'!C85&amp;"  "&amp;'[1]Scouts as of 3-22'!D85</f>
        <v xml:space="preserve">23930 Creekside  </v>
      </c>
      <c r="C84" t="str">
        <f>'[1]Scouts as of 3-22'!E85</f>
        <v>Farmington Hills</v>
      </c>
      <c r="D84" t="str">
        <f>'[1]Scouts as of 3-22'!F85</f>
        <v>MI</v>
      </c>
      <c r="E84">
        <f>'[1]Scouts as of 3-22'!G85</f>
        <v>48336</v>
      </c>
      <c r="F84" t="str">
        <f>'[1]Scouts as of 3-22'!L85</f>
        <v>Swole Swine</v>
      </c>
      <c r="G84" s="55" t="str">
        <f>'[1]Scouts as of 3-22'!H85</f>
        <v>(248)756-4981</v>
      </c>
      <c r="H84" t="str">
        <f>'[1]Scouts as of 3-22'!J85</f>
        <v/>
      </c>
      <c r="K84" s="52"/>
    </row>
    <row r="85" spans="1:11" x14ac:dyDescent="0.3">
      <c r="A85" t="str">
        <f>'[1]Scouts as of 3-22'!A86&amp;", "&amp;'[1]Scouts as of 3-22'!B86</f>
        <v>Zerbonia, Alex</v>
      </c>
      <c r="B85" t="str">
        <f>'[1]Scouts as of 3-22'!C86&amp;"  "&amp;'[1]Scouts as of 3-22'!D86</f>
        <v xml:space="preserve">25201 Bridlepath  </v>
      </c>
      <c r="C85" t="str">
        <f>'[1]Scouts as of 3-22'!E86</f>
        <v>Farmington Hills</v>
      </c>
      <c r="D85" t="str">
        <f>'[1]Scouts as of 3-22'!F86</f>
        <v>MI</v>
      </c>
      <c r="E85">
        <f>'[1]Scouts as of 3-22'!G86</f>
        <v>48335</v>
      </c>
      <c r="F85" t="str">
        <f>'[1]Scouts as of 3-22'!L86</f>
        <v>Nuclear Narwhals</v>
      </c>
      <c r="G85" s="55" t="str">
        <f>'[1]Scouts as of 3-22'!H86</f>
        <v>248-921-1013</v>
      </c>
      <c r="H85" t="str">
        <f>'[1]Scouts as of 3-22'!J86</f>
        <v/>
      </c>
      <c r="K85" s="52"/>
    </row>
    <row r="86" spans="1:11" x14ac:dyDescent="0.3">
      <c r="A86" t="str">
        <f>'[1]Scouts as of 3-22'!A87&amp;", "&amp;'[1]Scouts as of 3-22'!B87</f>
        <v>Zerbonia, Nathaniel</v>
      </c>
      <c r="B86" t="str">
        <f>'[1]Scouts as of 3-22'!C87&amp;"  "&amp;'[1]Scouts as of 3-22'!D87</f>
        <v xml:space="preserve">25201 Bridlepath  </v>
      </c>
      <c r="C86" t="str">
        <f>'[1]Scouts as of 3-22'!E87</f>
        <v>Farmington Hills</v>
      </c>
      <c r="D86" t="str">
        <f>'[1]Scouts as of 3-22'!F87</f>
        <v>MI</v>
      </c>
      <c r="E86">
        <f>'[1]Scouts as of 3-22'!G87</f>
        <v>48335</v>
      </c>
      <c r="F86" t="str">
        <f>'[1]Scouts as of 3-22'!L87</f>
        <v>Swole Swine</v>
      </c>
      <c r="G86" s="55" t="str">
        <f>'[1]Scouts as of 3-22'!H87</f>
        <v>248-921-1013</v>
      </c>
      <c r="H86" t="str">
        <f>'[1]Scouts as of 3-22'!J87</f>
        <v/>
      </c>
      <c r="K86" s="52"/>
    </row>
    <row r="87" spans="1:11" x14ac:dyDescent="0.3">
      <c r="K87" s="52"/>
    </row>
    <row r="88" spans="1:11" x14ac:dyDescent="0.3">
      <c r="K88" s="52"/>
    </row>
    <row r="89" spans="1:11" x14ac:dyDescent="0.3">
      <c r="K89" s="52"/>
    </row>
    <row r="90" spans="1:11" x14ac:dyDescent="0.3">
      <c r="K90" s="52"/>
    </row>
    <row r="91" spans="1:11" x14ac:dyDescent="0.3">
      <c r="K91" s="52"/>
    </row>
    <row r="92" spans="1:11" x14ac:dyDescent="0.3">
      <c r="K92" s="52"/>
    </row>
    <row r="93" spans="1:11" x14ac:dyDescent="0.3">
      <c r="J93" s="111"/>
      <c r="K93" s="52"/>
    </row>
    <row r="94" spans="1:11" x14ac:dyDescent="0.3">
      <c r="K94" s="52"/>
    </row>
    <row r="95" spans="1:11" x14ac:dyDescent="0.3">
      <c r="K95" s="52"/>
    </row>
    <row r="96" spans="1:11" x14ac:dyDescent="0.3">
      <c r="K96" s="52"/>
    </row>
    <row r="97" spans="11:11" x14ac:dyDescent="0.3">
      <c r="K97" s="52"/>
    </row>
    <row r="98" spans="11:11" x14ac:dyDescent="0.3">
      <c r="K98" s="52"/>
    </row>
    <row r="99" spans="11:11" x14ac:dyDescent="0.3">
      <c r="K99" s="52"/>
    </row>
    <row r="100" spans="11:11" x14ac:dyDescent="0.3">
      <c r="K100" s="52"/>
    </row>
    <row r="101" spans="11:11" x14ac:dyDescent="0.3">
      <c r="K101" s="52"/>
    </row>
    <row r="102" spans="11:11" x14ac:dyDescent="0.3">
      <c r="K102" s="52"/>
    </row>
    <row r="103" spans="11:11" x14ac:dyDescent="0.3">
      <c r="K103" s="52"/>
    </row>
    <row r="104" spans="11:11" x14ac:dyDescent="0.3">
      <c r="K104" s="52"/>
    </row>
    <row r="105" spans="11:11" x14ac:dyDescent="0.3">
      <c r="K105" s="52"/>
    </row>
    <row r="106" spans="11:11" x14ac:dyDescent="0.3">
      <c r="K106" s="52"/>
    </row>
    <row r="107" spans="11:11" x14ac:dyDescent="0.3">
      <c r="K107" s="52"/>
    </row>
    <row r="108" spans="11:11" x14ac:dyDescent="0.3">
      <c r="K108" s="52"/>
    </row>
    <row r="109" spans="11:11" x14ac:dyDescent="0.3">
      <c r="K109" s="52"/>
    </row>
    <row r="110" spans="11:11" x14ac:dyDescent="0.3">
      <c r="K110" s="52"/>
    </row>
    <row r="111" spans="11:11" x14ac:dyDescent="0.3">
      <c r="K111" s="52"/>
    </row>
    <row r="112" spans="11:11" x14ac:dyDescent="0.3">
      <c r="K112" s="52"/>
    </row>
    <row r="113" spans="11:11" x14ac:dyDescent="0.3">
      <c r="K113" s="52"/>
    </row>
    <row r="114" spans="11:11" x14ac:dyDescent="0.3">
      <c r="K114" s="52"/>
    </row>
    <row r="115" spans="11:11" x14ac:dyDescent="0.3">
      <c r="K115" s="52"/>
    </row>
    <row r="116" spans="11:11" x14ac:dyDescent="0.3">
      <c r="K116" s="52"/>
    </row>
    <row r="117" spans="11:11" x14ac:dyDescent="0.3">
      <c r="K117" s="52"/>
    </row>
    <row r="118" spans="11:11" x14ac:dyDescent="0.3">
      <c r="K118" s="52"/>
    </row>
    <row r="119" spans="11:11" x14ac:dyDescent="0.3">
      <c r="K119" s="52"/>
    </row>
    <row r="120" spans="11:11" x14ac:dyDescent="0.3">
      <c r="K120" s="52"/>
    </row>
    <row r="121" spans="11:11" x14ac:dyDescent="0.3">
      <c r="K121" s="52"/>
    </row>
    <row r="122" spans="11:11" x14ac:dyDescent="0.3">
      <c r="K122" s="52"/>
    </row>
    <row r="123" spans="11:11" x14ac:dyDescent="0.3">
      <c r="K123" s="52"/>
    </row>
    <row r="124" spans="11:11" x14ac:dyDescent="0.3">
      <c r="K124" s="52"/>
    </row>
    <row r="125" spans="11:11" x14ac:dyDescent="0.3">
      <c r="K125" s="52"/>
    </row>
    <row r="126" spans="11:11" x14ac:dyDescent="0.3">
      <c r="K126" s="52"/>
    </row>
    <row r="127" spans="11:11" x14ac:dyDescent="0.3">
      <c r="K127" s="52"/>
    </row>
    <row r="128" spans="11:11" x14ac:dyDescent="0.3">
      <c r="K128" s="52"/>
    </row>
    <row r="129" spans="11:11" x14ac:dyDescent="0.3">
      <c r="K129" s="52"/>
    </row>
    <row r="130" spans="11:11" x14ac:dyDescent="0.3">
      <c r="K130" s="52"/>
    </row>
    <row r="131" spans="11:11" x14ac:dyDescent="0.3">
      <c r="K131" s="52"/>
    </row>
    <row r="132" spans="11:11" x14ac:dyDescent="0.3">
      <c r="K132" s="52"/>
    </row>
    <row r="133" spans="11:11" x14ac:dyDescent="0.3">
      <c r="K133" s="52"/>
    </row>
    <row r="134" spans="11:11" x14ac:dyDescent="0.3">
      <c r="K134" s="52"/>
    </row>
    <row r="135" spans="11:11" x14ac:dyDescent="0.3">
      <c r="K135" s="52"/>
    </row>
    <row r="136" spans="11:11" x14ac:dyDescent="0.3">
      <c r="K136" s="52"/>
    </row>
    <row r="137" spans="11:11" x14ac:dyDescent="0.3">
      <c r="K137" s="52"/>
    </row>
    <row r="138" spans="11:11" x14ac:dyDescent="0.3">
      <c r="K138" s="52"/>
    </row>
    <row r="139" spans="11:11" x14ac:dyDescent="0.3">
      <c r="K139" s="52"/>
    </row>
    <row r="140" spans="11:11" x14ac:dyDescent="0.3">
      <c r="K140" s="52"/>
    </row>
    <row r="141" spans="11:11" x14ac:dyDescent="0.3">
      <c r="K141" s="52"/>
    </row>
    <row r="142" spans="11:11" x14ac:dyDescent="0.3">
      <c r="K142" s="52"/>
    </row>
    <row r="143" spans="11:11" x14ac:dyDescent="0.3">
      <c r="K143" s="52"/>
    </row>
    <row r="144" spans="11:11" x14ac:dyDescent="0.3">
      <c r="K144" s="52"/>
    </row>
    <row r="145" spans="11:11" x14ac:dyDescent="0.3">
      <c r="K145" s="52"/>
    </row>
    <row r="146" spans="11:11" x14ac:dyDescent="0.3">
      <c r="K146" s="52"/>
    </row>
    <row r="147" spans="11:11" x14ac:dyDescent="0.3">
      <c r="K147" s="52"/>
    </row>
    <row r="148" spans="11:11" x14ac:dyDescent="0.3">
      <c r="K148" s="52"/>
    </row>
    <row r="149" spans="11:11" x14ac:dyDescent="0.3">
      <c r="K149" s="52"/>
    </row>
    <row r="150" spans="11:11" x14ac:dyDescent="0.3">
      <c r="K150" s="52"/>
    </row>
    <row r="151" spans="11:11" x14ac:dyDescent="0.3">
      <c r="K151" s="52"/>
    </row>
    <row r="152" spans="11:11" x14ac:dyDescent="0.3">
      <c r="K152" s="52"/>
    </row>
    <row r="153" spans="11:11" x14ac:dyDescent="0.3">
      <c r="K153" s="52"/>
    </row>
    <row r="154" spans="11:11" x14ac:dyDescent="0.3">
      <c r="K154" s="52"/>
    </row>
    <row r="155" spans="11:11" x14ac:dyDescent="0.3">
      <c r="K155" s="52"/>
    </row>
    <row r="156" spans="11:11" x14ac:dyDescent="0.3">
      <c r="K156" s="52"/>
    </row>
    <row r="157" spans="11:11" x14ac:dyDescent="0.3">
      <c r="K157" s="52"/>
    </row>
    <row r="158" spans="11:11" x14ac:dyDescent="0.3">
      <c r="K158" s="52"/>
    </row>
    <row r="159" spans="11:11" x14ac:dyDescent="0.3">
      <c r="K159" s="52"/>
    </row>
    <row r="160" spans="11:11" x14ac:dyDescent="0.3">
      <c r="K160" s="52"/>
    </row>
    <row r="161" spans="11:11" x14ac:dyDescent="0.3">
      <c r="K161" s="52"/>
    </row>
    <row r="162" spans="11:11" x14ac:dyDescent="0.3">
      <c r="K162" s="52"/>
    </row>
    <row r="163" spans="11:11" x14ac:dyDescent="0.3">
      <c r="K163" s="52"/>
    </row>
    <row r="164" spans="11:11" x14ac:dyDescent="0.3">
      <c r="K164" s="52"/>
    </row>
    <row r="165" spans="11:11" x14ac:dyDescent="0.3">
      <c r="K165" s="52"/>
    </row>
    <row r="166" spans="11:11" x14ac:dyDescent="0.3">
      <c r="K166" s="52"/>
    </row>
    <row r="167" spans="11:11" x14ac:dyDescent="0.3">
      <c r="K167" s="52"/>
    </row>
    <row r="168" spans="11:11" x14ac:dyDescent="0.3">
      <c r="K168" s="52"/>
    </row>
    <row r="169" spans="11:11" x14ac:dyDescent="0.3">
      <c r="K169" s="52"/>
    </row>
    <row r="170" spans="11:11" x14ac:dyDescent="0.3">
      <c r="K170" s="52"/>
    </row>
    <row r="171" spans="11:11" x14ac:dyDescent="0.3">
      <c r="K171" s="52"/>
    </row>
    <row r="172" spans="11:11" x14ac:dyDescent="0.3">
      <c r="K172" s="52"/>
    </row>
    <row r="173" spans="11:11" x14ac:dyDescent="0.3">
      <c r="K173" s="52"/>
    </row>
    <row r="174" spans="11:11" x14ac:dyDescent="0.3">
      <c r="K174" s="52"/>
    </row>
    <row r="175" spans="11:11" x14ac:dyDescent="0.3">
      <c r="K175" s="52"/>
    </row>
    <row r="176" spans="11:11" x14ac:dyDescent="0.3">
      <c r="K176" s="52"/>
    </row>
    <row r="177" spans="11:11" x14ac:dyDescent="0.3">
      <c r="K177" s="52"/>
    </row>
    <row r="178" spans="11:11" x14ac:dyDescent="0.3">
      <c r="K178" s="52"/>
    </row>
    <row r="179" spans="11:11" x14ac:dyDescent="0.3">
      <c r="K179" s="52"/>
    </row>
    <row r="180" spans="11:11" x14ac:dyDescent="0.3">
      <c r="K180" s="52"/>
    </row>
    <row r="181" spans="11:11" x14ac:dyDescent="0.3">
      <c r="K181" s="52"/>
    </row>
    <row r="182" spans="11:11" x14ac:dyDescent="0.3">
      <c r="K182" s="52"/>
    </row>
    <row r="183" spans="11:11" x14ac:dyDescent="0.3">
      <c r="K183" s="52"/>
    </row>
    <row r="184" spans="11:11" x14ac:dyDescent="0.3">
      <c r="K184" s="52"/>
    </row>
    <row r="185" spans="11:11" x14ac:dyDescent="0.3">
      <c r="K185" s="52"/>
    </row>
    <row r="186" spans="11:11" x14ac:dyDescent="0.3">
      <c r="K186" s="52"/>
    </row>
    <row r="187" spans="11:11" x14ac:dyDescent="0.3">
      <c r="K187" s="52"/>
    </row>
    <row r="188" spans="11:11" x14ac:dyDescent="0.3">
      <c r="K188" s="52"/>
    </row>
    <row r="189" spans="11:11" x14ac:dyDescent="0.3">
      <c r="K189" s="52"/>
    </row>
    <row r="190" spans="11:11" x14ac:dyDescent="0.3">
      <c r="K190" s="52"/>
    </row>
    <row r="191" spans="11:11" x14ac:dyDescent="0.3">
      <c r="K191" s="52"/>
    </row>
    <row r="192" spans="11:11" x14ac:dyDescent="0.3">
      <c r="K192" s="52"/>
    </row>
    <row r="193" spans="11:11" x14ac:dyDescent="0.3">
      <c r="K193" s="52"/>
    </row>
    <row r="194" spans="11:11" x14ac:dyDescent="0.3">
      <c r="K194" s="52"/>
    </row>
    <row r="195" spans="11:11" x14ac:dyDescent="0.3">
      <c r="K195" s="52"/>
    </row>
    <row r="196" spans="11:11" x14ac:dyDescent="0.3">
      <c r="K196" s="52"/>
    </row>
    <row r="197" spans="11:11" x14ac:dyDescent="0.3">
      <c r="K197" s="52"/>
    </row>
    <row r="198" spans="11:11" x14ac:dyDescent="0.3">
      <c r="K198" s="52"/>
    </row>
    <row r="199" spans="11:11" x14ac:dyDescent="0.3">
      <c r="K199" s="52"/>
    </row>
    <row r="200" spans="11:11" x14ac:dyDescent="0.3">
      <c r="K200" s="52"/>
    </row>
    <row r="201" spans="11:11" x14ac:dyDescent="0.3">
      <c r="K201" s="52"/>
    </row>
    <row r="202" spans="11:11" x14ac:dyDescent="0.3">
      <c r="K202" s="52"/>
    </row>
    <row r="203" spans="11:11" x14ac:dyDescent="0.3">
      <c r="K203" s="52"/>
    </row>
    <row r="204" spans="11:11" x14ac:dyDescent="0.3">
      <c r="K204" s="52"/>
    </row>
    <row r="205" spans="11:11" x14ac:dyDescent="0.3">
      <c r="K205" s="52"/>
    </row>
    <row r="206" spans="11:11" x14ac:dyDescent="0.3">
      <c r="K206" s="52"/>
    </row>
    <row r="207" spans="11:11" x14ac:dyDescent="0.3">
      <c r="K207" s="52"/>
    </row>
    <row r="208" spans="11:11" x14ac:dyDescent="0.3">
      <c r="K208" s="52"/>
    </row>
    <row r="209" spans="11:11" x14ac:dyDescent="0.3">
      <c r="K209" s="52"/>
    </row>
    <row r="210" spans="11:11" x14ac:dyDescent="0.3">
      <c r="K210" s="52"/>
    </row>
    <row r="211" spans="11:11" x14ac:dyDescent="0.3">
      <c r="K211" s="52"/>
    </row>
    <row r="212" spans="11:11" x14ac:dyDescent="0.3">
      <c r="K212" s="52"/>
    </row>
    <row r="213" spans="11:11" x14ac:dyDescent="0.3">
      <c r="K213" s="52"/>
    </row>
    <row r="214" spans="11:11" x14ac:dyDescent="0.3">
      <c r="K214" s="52"/>
    </row>
    <row r="215" spans="11:11" x14ac:dyDescent="0.3">
      <c r="K215" s="52"/>
    </row>
  </sheetData>
  <phoneticPr fontId="10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5"/>
  <sheetViews>
    <sheetView workbookViewId="0"/>
  </sheetViews>
  <sheetFormatPr defaultRowHeight="13.2" x14ac:dyDescent="0.25"/>
  <cols>
    <col min="1" max="1" width="14.6640625" customWidth="1"/>
    <col min="4" max="4" width="50.88671875" customWidth="1"/>
  </cols>
  <sheetData>
    <row r="1" spans="1:7" ht="26.4" x14ac:dyDescent="0.25">
      <c r="A1" s="97" t="s">
        <v>157</v>
      </c>
      <c r="B1" s="82" t="s">
        <v>1389</v>
      </c>
      <c r="C1" s="82" t="s">
        <v>1389</v>
      </c>
      <c r="D1" s="78" t="s">
        <v>353</v>
      </c>
      <c r="E1" s="83">
        <f>VLOOKUP(A1,Patrols!$A$2:$C$103,3,1)</f>
        <v>8</v>
      </c>
    </row>
    <row r="2" spans="1:7" ht="26.4" x14ac:dyDescent="0.25">
      <c r="A2" s="97" t="s">
        <v>383</v>
      </c>
      <c r="B2" s="82" t="s">
        <v>1389</v>
      </c>
      <c r="C2" s="82" t="s">
        <v>1389</v>
      </c>
      <c r="D2" s="93" t="s">
        <v>353</v>
      </c>
      <c r="E2" s="83">
        <f>VLOOKUP(A2,Patrols!$A$2:$C$103,3,1)</f>
        <v>7</v>
      </c>
    </row>
    <row r="3" spans="1:7" ht="39.6" x14ac:dyDescent="0.25">
      <c r="A3" s="97" t="s">
        <v>68</v>
      </c>
      <c r="B3" s="95" t="s">
        <v>1505</v>
      </c>
      <c r="C3" s="82" t="s">
        <v>1383</v>
      </c>
      <c r="D3" s="78" t="s">
        <v>1487</v>
      </c>
      <c r="E3" s="83">
        <f>VLOOKUP(A3,Patrols!$A$2:$C$103,3,1)</f>
        <v>8</v>
      </c>
    </row>
    <row r="4" spans="1:7" ht="39.6" x14ac:dyDescent="0.25">
      <c r="A4" s="97" t="s">
        <v>187</v>
      </c>
      <c r="B4" s="95" t="s">
        <v>1505</v>
      </c>
      <c r="C4" s="82" t="s">
        <v>1261</v>
      </c>
      <c r="D4" s="89" t="s">
        <v>1534</v>
      </c>
      <c r="E4" s="83">
        <f>VLOOKUP(A4,Patrols!$A$2:$C$103,3,1)</f>
        <v>8</v>
      </c>
    </row>
    <row r="5" spans="1:7" ht="26.4" x14ac:dyDescent="0.25">
      <c r="A5" s="97" t="s">
        <v>378</v>
      </c>
      <c r="B5" s="82" t="s">
        <v>1389</v>
      </c>
      <c r="C5" s="82" t="s">
        <v>1389</v>
      </c>
      <c r="D5" s="78" t="s">
        <v>353</v>
      </c>
      <c r="E5" s="83">
        <f>VLOOKUP(A5,Patrols!$A$2:$C$103,3,1)</f>
        <v>7</v>
      </c>
    </row>
    <row r="6" spans="1:7" x14ac:dyDescent="0.25">
      <c r="A6" s="97" t="s">
        <v>1519</v>
      </c>
      <c r="B6" s="82" t="s">
        <v>1485</v>
      </c>
      <c r="C6" s="82" t="s">
        <v>1485</v>
      </c>
      <c r="D6" s="78"/>
      <c r="E6" s="83">
        <f>VLOOKUP(A6,Patrols!$A$2:$C$103,3,1)</f>
        <v>8</v>
      </c>
    </row>
    <row r="7" spans="1:7" ht="26.4" x14ac:dyDescent="0.25">
      <c r="A7" s="97" t="s">
        <v>80</v>
      </c>
      <c r="B7" s="82" t="s">
        <v>1389</v>
      </c>
      <c r="C7" s="82" t="s">
        <v>1389</v>
      </c>
      <c r="D7" s="78"/>
      <c r="E7" s="83">
        <f>VLOOKUP(A7,Patrols!$A$2:$C$103,3,1)</f>
        <v>8</v>
      </c>
    </row>
    <row r="8" spans="1:7" ht="26.4" x14ac:dyDescent="0.25">
      <c r="A8" s="97" t="s">
        <v>184</v>
      </c>
      <c r="B8" s="82" t="s">
        <v>1389</v>
      </c>
      <c r="C8" s="82" t="s">
        <v>1389</v>
      </c>
      <c r="D8" s="78" t="s">
        <v>1517</v>
      </c>
      <c r="E8" s="83">
        <f>VLOOKUP(A8,Patrols!$A$2:$C$103,3,1)</f>
        <v>10</v>
      </c>
    </row>
    <row r="9" spans="1:7" ht="26.4" x14ac:dyDescent="0.25">
      <c r="A9" s="97" t="s">
        <v>106</v>
      </c>
      <c r="B9" s="82" t="s">
        <v>1389</v>
      </c>
      <c r="C9" s="82" t="s">
        <v>1389</v>
      </c>
      <c r="D9" s="78" t="s">
        <v>353</v>
      </c>
      <c r="E9" s="83">
        <f>VLOOKUP(A9,Patrols!$A$2:$C$103,3,1)</f>
        <v>11</v>
      </c>
    </row>
    <row r="10" spans="1:7" ht="26.4" x14ac:dyDescent="0.25">
      <c r="A10" s="97" t="s">
        <v>34</v>
      </c>
      <c r="B10" s="82" t="s">
        <v>1389</v>
      </c>
      <c r="C10" s="82" t="s">
        <v>1389</v>
      </c>
      <c r="D10" s="78" t="s">
        <v>353</v>
      </c>
      <c r="E10" s="83">
        <f>VLOOKUP(A10,Patrols!$A$2:$C$103,3,1)</f>
        <v>10</v>
      </c>
    </row>
    <row r="11" spans="1:7" ht="39.6" x14ac:dyDescent="0.25">
      <c r="A11" s="97" t="s">
        <v>1382</v>
      </c>
      <c r="B11" s="82" t="s">
        <v>1383</v>
      </c>
      <c r="C11" s="95" t="s">
        <v>1503</v>
      </c>
      <c r="D11" s="78" t="s">
        <v>353</v>
      </c>
      <c r="E11" s="83">
        <f>VLOOKUP(A11,Patrols!$A$2:$C$103,3,1)</f>
        <v>9</v>
      </c>
    </row>
    <row r="12" spans="1:7" ht="26.4" x14ac:dyDescent="0.25">
      <c r="A12" s="98" t="s">
        <v>82</v>
      </c>
      <c r="B12" s="82" t="s">
        <v>1485</v>
      </c>
      <c r="C12" s="82" t="s">
        <v>1485</v>
      </c>
      <c r="D12" s="78" t="s">
        <v>1522</v>
      </c>
      <c r="E12" s="83">
        <f>VLOOKUP(A12,Patrols!$A$2:$C$103,3,1)</f>
        <v>11</v>
      </c>
    </row>
    <row r="13" spans="1:7" ht="26.4" x14ac:dyDescent="0.25">
      <c r="A13" s="97" t="s">
        <v>119</v>
      </c>
      <c r="B13" s="82" t="s">
        <v>1389</v>
      </c>
      <c r="C13" s="82" t="s">
        <v>1383</v>
      </c>
      <c r="D13" s="78" t="s">
        <v>353</v>
      </c>
      <c r="E13" s="83">
        <f>VLOOKUP(A13,Patrols!$A$2:$C$103,3,1)</f>
        <v>10</v>
      </c>
      <c r="G13" s="26"/>
    </row>
    <row r="14" spans="1:7" ht="26.4" x14ac:dyDescent="0.25">
      <c r="A14" s="97" t="s">
        <v>409</v>
      </c>
      <c r="B14" s="82" t="s">
        <v>1389</v>
      </c>
      <c r="C14" s="82" t="s">
        <v>1389</v>
      </c>
      <c r="D14" s="78"/>
      <c r="E14" s="83">
        <f>VLOOKUP(A14,Patrols!$A$2:$C$103,3,1)</f>
        <v>10</v>
      </c>
    </row>
    <row r="15" spans="1:7" ht="26.4" x14ac:dyDescent="0.25">
      <c r="A15" s="97" t="s">
        <v>244</v>
      </c>
      <c r="B15" s="82" t="s">
        <v>1389</v>
      </c>
      <c r="C15" s="82" t="s">
        <v>1389</v>
      </c>
      <c r="D15" s="78"/>
      <c r="E15" s="83">
        <f>VLOOKUP(A15,Patrols!$A$2:$C$103,3,1)</f>
        <v>12</v>
      </c>
    </row>
    <row r="16" spans="1:7" ht="26.4" x14ac:dyDescent="0.25">
      <c r="A16" s="97" t="s">
        <v>1504</v>
      </c>
      <c r="B16" s="82" t="s">
        <v>1389</v>
      </c>
      <c r="C16" s="82" t="s">
        <v>1389</v>
      </c>
      <c r="D16" s="78"/>
      <c r="E16" s="83" t="s">
        <v>354</v>
      </c>
    </row>
    <row r="17" spans="1:9" ht="26.4" x14ac:dyDescent="0.25">
      <c r="A17" s="97" t="s">
        <v>1491</v>
      </c>
      <c r="B17" s="82" t="s">
        <v>1492</v>
      </c>
      <c r="C17" s="82" t="s">
        <v>1492</v>
      </c>
      <c r="D17" s="78"/>
      <c r="E17" s="83">
        <f>VLOOKUP(A17,Patrols!$A$2:$C$103,3,1)</f>
        <v>6</v>
      </c>
    </row>
    <row r="18" spans="1:9" ht="26.4" x14ac:dyDescent="0.25">
      <c r="A18" s="97" t="s">
        <v>1380</v>
      </c>
      <c r="B18" s="82" t="s">
        <v>1389</v>
      </c>
      <c r="C18" s="82" t="s">
        <v>1389</v>
      </c>
      <c r="D18" s="78" t="s">
        <v>353</v>
      </c>
      <c r="E18" s="83">
        <f>VLOOKUP(A18,Patrols!$A$2:$C$103,3,1)</f>
        <v>6</v>
      </c>
    </row>
    <row r="19" spans="1:9" ht="26.4" x14ac:dyDescent="0.25">
      <c r="A19" s="97" t="s">
        <v>1365</v>
      </c>
      <c r="B19" s="82" t="s">
        <v>1389</v>
      </c>
      <c r="C19" s="82" t="s">
        <v>1383</v>
      </c>
      <c r="D19" s="78" t="s">
        <v>353</v>
      </c>
      <c r="E19" s="83">
        <f>VLOOKUP(A19,Patrols!$A$2:$C$103,3,1)</f>
        <v>6</v>
      </c>
    </row>
    <row r="20" spans="1:9" ht="30.6" x14ac:dyDescent="0.25">
      <c r="A20" s="97" t="s">
        <v>1510</v>
      </c>
      <c r="B20" s="86" t="s">
        <v>1489</v>
      </c>
      <c r="C20" s="82" t="s">
        <v>1261</v>
      </c>
      <c r="D20" s="78" t="s">
        <v>1512</v>
      </c>
      <c r="E20" s="83">
        <f>VLOOKUP(A20,Patrols!$A$2:$C$103,3,1)</f>
        <v>6</v>
      </c>
      <c r="G20" s="26"/>
      <c r="I20" s="26"/>
    </row>
    <row r="21" spans="1:9" ht="39.6" x14ac:dyDescent="0.25">
      <c r="A21" s="97" t="s">
        <v>1468</v>
      </c>
      <c r="B21" s="82" t="s">
        <v>1261</v>
      </c>
      <c r="C21" s="82" t="s">
        <v>1490</v>
      </c>
      <c r="D21" s="89"/>
      <c r="E21" s="83">
        <f>VLOOKUP(A21,Patrols!$A$2:$C$103,3,1)</f>
        <v>6</v>
      </c>
    </row>
    <row r="22" spans="1:9" ht="26.4" x14ac:dyDescent="0.25">
      <c r="A22" s="99" t="s">
        <v>134</v>
      </c>
      <c r="B22" s="16" t="s">
        <v>1496</v>
      </c>
      <c r="C22" s="16" t="s">
        <v>1496</v>
      </c>
      <c r="D22" s="92" t="s">
        <v>1524</v>
      </c>
      <c r="E22" s="83">
        <f>VLOOKUP(A22,Patrols!$A$2:$C$103,3,1)</f>
        <v>10</v>
      </c>
    </row>
    <row r="23" spans="1:9" ht="26.4" x14ac:dyDescent="0.25">
      <c r="A23" s="99" t="s">
        <v>71</v>
      </c>
      <c r="B23" s="16" t="s">
        <v>1496</v>
      </c>
      <c r="C23" s="16" t="s">
        <v>1496</v>
      </c>
      <c r="D23" s="92" t="s">
        <v>1524</v>
      </c>
      <c r="E23" s="83">
        <f>VLOOKUP(A23,Patrols!$A$2:$C$103,3,1)</f>
        <v>9</v>
      </c>
    </row>
    <row r="24" spans="1:9" ht="26.4" x14ac:dyDescent="0.25">
      <c r="A24" s="97" t="s">
        <v>1373</v>
      </c>
      <c r="B24" s="82" t="s">
        <v>1389</v>
      </c>
      <c r="C24" s="82" t="s">
        <v>1389</v>
      </c>
      <c r="D24" s="78" t="s">
        <v>1514</v>
      </c>
      <c r="E24" s="83" t="s">
        <v>1368</v>
      </c>
    </row>
    <row r="25" spans="1:9" ht="26.4" x14ac:dyDescent="0.25">
      <c r="A25" s="97" t="s">
        <v>150</v>
      </c>
      <c r="B25" s="82" t="s">
        <v>1389</v>
      </c>
      <c r="C25" s="82" t="s">
        <v>1389</v>
      </c>
      <c r="D25" s="78" t="s">
        <v>353</v>
      </c>
      <c r="E25" s="83">
        <f>VLOOKUP(A25,Patrols!$A$2:$C$103,3,1)</f>
        <v>11</v>
      </c>
    </row>
    <row r="26" spans="1:9" ht="26.4" x14ac:dyDescent="0.25">
      <c r="A26" s="90" t="s">
        <v>1509</v>
      </c>
      <c r="B26" s="82" t="s">
        <v>1389</v>
      </c>
      <c r="C26" s="82" t="s">
        <v>1389</v>
      </c>
      <c r="D26" s="78" t="s">
        <v>353</v>
      </c>
      <c r="E26" s="83" t="s">
        <v>1539</v>
      </c>
    </row>
    <row r="27" spans="1:9" ht="26.4" x14ac:dyDescent="0.25">
      <c r="A27" s="97" t="s">
        <v>158</v>
      </c>
      <c r="B27" s="82" t="s">
        <v>1389</v>
      </c>
      <c r="C27" s="82" t="s">
        <v>1389</v>
      </c>
      <c r="D27" s="78" t="s">
        <v>1506</v>
      </c>
      <c r="E27" s="83">
        <f>VLOOKUP(A27,Patrols!$A$2:$C$103,3,1)</f>
        <v>11</v>
      </c>
    </row>
    <row r="28" spans="1:9" ht="26.4" x14ac:dyDescent="0.25">
      <c r="A28" s="97" t="s">
        <v>111</v>
      </c>
      <c r="B28" s="82" t="s">
        <v>1389</v>
      </c>
      <c r="C28" s="82" t="s">
        <v>1389</v>
      </c>
      <c r="D28" s="78"/>
      <c r="E28" s="83">
        <f>VLOOKUP(A28,Patrols!$A$2:$C$103,3,1)</f>
        <v>9</v>
      </c>
    </row>
    <row r="29" spans="1:9" ht="26.4" x14ac:dyDescent="0.25">
      <c r="A29" s="99" t="s">
        <v>76</v>
      </c>
      <c r="B29" s="16" t="s">
        <v>1389</v>
      </c>
      <c r="C29" s="16" t="s">
        <v>1389</v>
      </c>
      <c r="D29" s="92" t="s">
        <v>353</v>
      </c>
      <c r="E29" s="83">
        <f>VLOOKUP(A29,Patrols!$A$2:$C$103,3,1)</f>
        <v>11</v>
      </c>
    </row>
    <row r="30" spans="1:9" ht="26.4" x14ac:dyDescent="0.25">
      <c r="A30" s="97" t="s">
        <v>10</v>
      </c>
      <c r="B30" s="95" t="s">
        <v>1502</v>
      </c>
      <c r="C30" s="82" t="s">
        <v>1383</v>
      </c>
      <c r="D30" s="78" t="s">
        <v>1521</v>
      </c>
      <c r="E30" s="83">
        <f>VLOOKUP(A30,Patrols!$A$2:$C$103,3,1)</f>
        <v>9</v>
      </c>
    </row>
    <row r="31" spans="1:9" ht="26.4" x14ac:dyDescent="0.25">
      <c r="A31" s="97" t="s">
        <v>13</v>
      </c>
      <c r="B31" s="95" t="s">
        <v>1530</v>
      </c>
      <c r="C31" s="82" t="s">
        <v>1389</v>
      </c>
      <c r="D31" s="78" t="s">
        <v>1535</v>
      </c>
      <c r="E31" s="83">
        <f>VLOOKUP(A31,Patrols!$A$2:$C$103,3,1)</f>
        <v>11</v>
      </c>
    </row>
    <row r="32" spans="1:9" ht="26.4" x14ac:dyDescent="0.25">
      <c r="A32" s="97" t="s">
        <v>1520</v>
      </c>
      <c r="B32" s="82" t="s">
        <v>1492</v>
      </c>
      <c r="C32" s="82" t="s">
        <v>1492</v>
      </c>
      <c r="D32" s="78"/>
      <c r="E32" s="83">
        <f>VLOOKUP(A32,Patrols!$A$2:$C$103,3,1)</f>
        <v>12</v>
      </c>
    </row>
    <row r="33" spans="1:9" ht="26.4" x14ac:dyDescent="0.25">
      <c r="A33" s="97" t="s">
        <v>380</v>
      </c>
      <c r="B33" s="82" t="s">
        <v>1261</v>
      </c>
      <c r="C33" s="82" t="s">
        <v>1261</v>
      </c>
      <c r="D33" s="78" t="s">
        <v>1515</v>
      </c>
      <c r="E33" s="83">
        <f>VLOOKUP(A33,Patrols!$A$2:$C$103,3,1)</f>
        <v>9</v>
      </c>
    </row>
    <row r="34" spans="1:9" ht="39.6" x14ac:dyDescent="0.25">
      <c r="A34" s="97" t="s">
        <v>151</v>
      </c>
      <c r="B34" s="95" t="s">
        <v>1527</v>
      </c>
      <c r="C34" s="82" t="s">
        <v>1389</v>
      </c>
      <c r="D34" s="78" t="s">
        <v>1531</v>
      </c>
      <c r="E34" s="83">
        <f>VLOOKUP(A34,Patrols!$A$2:$C$103,3,1)</f>
        <v>9</v>
      </c>
    </row>
    <row r="35" spans="1:9" ht="39.6" x14ac:dyDescent="0.25">
      <c r="A35" s="97" t="s">
        <v>364</v>
      </c>
      <c r="B35" s="95" t="s">
        <v>1528</v>
      </c>
      <c r="C35" s="82" t="s">
        <v>1383</v>
      </c>
      <c r="D35" s="78" t="s">
        <v>1486</v>
      </c>
      <c r="E35" s="83" t="s">
        <v>355</v>
      </c>
    </row>
    <row r="36" spans="1:9" ht="39.6" x14ac:dyDescent="0.25">
      <c r="A36" s="97" t="s">
        <v>11</v>
      </c>
      <c r="B36" s="82" t="s">
        <v>1261</v>
      </c>
      <c r="C36" s="95" t="s">
        <v>1493</v>
      </c>
      <c r="D36" s="78" t="s">
        <v>353</v>
      </c>
      <c r="E36" s="83">
        <f>VLOOKUP(A36,Patrols!$A$2:$C$103,3,1)</f>
        <v>10</v>
      </c>
    </row>
    <row r="37" spans="1:9" ht="39.6" x14ac:dyDescent="0.25">
      <c r="A37" s="97" t="s">
        <v>118</v>
      </c>
      <c r="B37" s="82" t="s">
        <v>1538</v>
      </c>
      <c r="C37" s="94" t="s">
        <v>1497</v>
      </c>
      <c r="D37" s="78" t="s">
        <v>353</v>
      </c>
      <c r="E37" s="83">
        <f>VLOOKUP(A37,Patrols!$A$2:$C$103,3,1)</f>
        <v>11</v>
      </c>
    </row>
    <row r="38" spans="1:9" ht="26.4" x14ac:dyDescent="0.25">
      <c r="A38" s="97" t="s">
        <v>94</v>
      </c>
      <c r="B38" s="82" t="s">
        <v>1389</v>
      </c>
      <c r="C38" s="82" t="s">
        <v>1389</v>
      </c>
      <c r="D38" s="78" t="s">
        <v>1537</v>
      </c>
      <c r="E38" s="83" t="s">
        <v>355</v>
      </c>
      <c r="G38" s="26" t="s">
        <v>1540</v>
      </c>
      <c r="I38" s="26" t="s">
        <v>1541</v>
      </c>
    </row>
    <row r="39" spans="1:9" ht="26.4" x14ac:dyDescent="0.25">
      <c r="A39" s="97" t="s">
        <v>1533</v>
      </c>
      <c r="B39" s="82" t="s">
        <v>1498</v>
      </c>
      <c r="C39" s="82" t="s">
        <v>1389</v>
      </c>
      <c r="D39" s="78"/>
      <c r="E39" s="83">
        <f>VLOOKUP(A39,Patrols!$A$2:$C$103,3,1)</f>
        <v>6</v>
      </c>
    </row>
    <row r="40" spans="1:9" ht="26.4" x14ac:dyDescent="0.25">
      <c r="A40" s="97" t="s">
        <v>1488</v>
      </c>
      <c r="B40" s="82" t="s">
        <v>1261</v>
      </c>
      <c r="C40" s="82" t="s">
        <v>1389</v>
      </c>
      <c r="D40" s="78" t="s">
        <v>353</v>
      </c>
      <c r="E40" s="83">
        <f>VLOOKUP(A40,Patrols!$A$2:$C$103,3,1)</f>
        <v>6</v>
      </c>
      <c r="G40" s="26"/>
    </row>
    <row r="41" spans="1:9" ht="26.4" x14ac:dyDescent="0.25">
      <c r="A41" s="97" t="s">
        <v>1378</v>
      </c>
      <c r="B41" s="82" t="s">
        <v>1516</v>
      </c>
      <c r="C41" s="82" t="s">
        <v>1516</v>
      </c>
      <c r="D41" s="78" t="s">
        <v>353</v>
      </c>
      <c r="E41" s="83">
        <f>VLOOKUP(A41,Patrols!$A$2:$C$103,3,1)</f>
        <v>8</v>
      </c>
      <c r="G41" s="26"/>
    </row>
    <row r="42" spans="1:9" ht="26.4" x14ac:dyDescent="0.25">
      <c r="A42" s="97" t="s">
        <v>1429</v>
      </c>
      <c r="B42" s="82" t="s">
        <v>1389</v>
      </c>
      <c r="C42" s="82" t="s">
        <v>1389</v>
      </c>
      <c r="D42" s="78" t="s">
        <v>1507</v>
      </c>
      <c r="E42" s="83">
        <f>VLOOKUP(A42,Patrols!$A$2:$C$103,3,1)</f>
        <v>6</v>
      </c>
    </row>
    <row r="43" spans="1:9" ht="39.6" x14ac:dyDescent="0.25">
      <c r="A43" s="97" t="s">
        <v>1381</v>
      </c>
      <c r="B43" s="82" t="s">
        <v>1389</v>
      </c>
      <c r="C43" s="95" t="s">
        <v>1527</v>
      </c>
      <c r="D43" s="78"/>
      <c r="E43" s="83">
        <f>VLOOKUP(A43,Patrols!$A$2:$C$103,3,1)</f>
        <v>6</v>
      </c>
    </row>
    <row r="44" spans="1:9" ht="26.4" x14ac:dyDescent="0.25">
      <c r="A44" s="97" t="s">
        <v>1370</v>
      </c>
      <c r="B44" s="95" t="s">
        <v>1501</v>
      </c>
      <c r="C44" s="82" t="s">
        <v>1389</v>
      </c>
      <c r="D44" s="78" t="s">
        <v>1523</v>
      </c>
      <c r="E44" s="83">
        <f>VLOOKUP(A44,Patrols!$A$2:$C$103,3,1)</f>
        <v>6</v>
      </c>
    </row>
    <row r="45" spans="1:9" ht="26.4" x14ac:dyDescent="0.25">
      <c r="A45" s="97" t="s">
        <v>1500</v>
      </c>
      <c r="B45" s="82" t="s">
        <v>1389</v>
      </c>
      <c r="C45" s="82" t="s">
        <v>1389</v>
      </c>
      <c r="D45" s="78" t="s">
        <v>1518</v>
      </c>
      <c r="E45" s="83" t="s">
        <v>1366</v>
      </c>
    </row>
    <row r="46" spans="1:9" ht="26.4" x14ac:dyDescent="0.25">
      <c r="A46" s="97" t="s">
        <v>333</v>
      </c>
      <c r="B46" s="82" t="s">
        <v>1389</v>
      </c>
      <c r="C46" s="82" t="s">
        <v>1389</v>
      </c>
      <c r="D46" s="78" t="s">
        <v>353</v>
      </c>
      <c r="E46" s="83">
        <f>VLOOKUP(A46,Patrols!$A$2:$C$103,3,1)</f>
        <v>7</v>
      </c>
    </row>
    <row r="47" spans="1:9" ht="30.6" x14ac:dyDescent="0.25">
      <c r="A47" s="97" t="s">
        <v>332</v>
      </c>
      <c r="B47" s="82" t="s">
        <v>1261</v>
      </c>
      <c r="C47" s="82" t="s">
        <v>1261</v>
      </c>
      <c r="D47" s="78" t="s">
        <v>1508</v>
      </c>
      <c r="E47" s="83">
        <f>VLOOKUP(A47,Patrols!$A$2:$C$103,3,1)</f>
        <v>8</v>
      </c>
      <c r="G47" s="26"/>
      <c r="I47" s="26"/>
    </row>
    <row r="48" spans="1:9" ht="39.6" x14ac:dyDescent="0.25">
      <c r="A48" s="97" t="s">
        <v>363</v>
      </c>
      <c r="B48" s="82" t="s">
        <v>1389</v>
      </c>
      <c r="C48" s="95" t="s">
        <v>1494</v>
      </c>
      <c r="D48" s="78" t="s">
        <v>353</v>
      </c>
      <c r="E48" s="83">
        <f>VLOOKUP(A48,Patrols!$A$2:$C$103,3,1)</f>
        <v>8</v>
      </c>
      <c r="G48" s="26"/>
      <c r="I48" s="26"/>
    </row>
    <row r="49" spans="1:5" ht="26.4" x14ac:dyDescent="0.25">
      <c r="A49" s="97" t="s">
        <v>381</v>
      </c>
      <c r="B49" s="82" t="s">
        <v>1389</v>
      </c>
      <c r="C49" s="82" t="s">
        <v>1389</v>
      </c>
      <c r="D49" s="78" t="s">
        <v>1513</v>
      </c>
      <c r="E49" s="83">
        <f>VLOOKUP(A49,Patrols!$A$2:$C$103,3,1)</f>
        <v>7</v>
      </c>
    </row>
    <row r="50" spans="1:5" x14ac:dyDescent="0.25">
      <c r="A50" s="97"/>
      <c r="B50" s="82"/>
      <c r="C50" s="82"/>
      <c r="D50" s="78"/>
      <c r="E50" s="83"/>
    </row>
    <row r="51" spans="1:5" ht="39.6" x14ac:dyDescent="0.25">
      <c r="A51" s="99" t="s">
        <v>954</v>
      </c>
      <c r="B51" s="82" t="s">
        <v>1389</v>
      </c>
      <c r="C51" s="95" t="s">
        <v>1503</v>
      </c>
      <c r="D51" s="92" t="s">
        <v>1536</v>
      </c>
      <c r="E51" s="83">
        <f>VLOOKUP(A51,Patrols!$A$2:$C$103,3,1)</f>
        <v>0</v>
      </c>
    </row>
    <row r="52" spans="1:5" ht="26.4" x14ac:dyDescent="0.25">
      <c r="A52" s="97" t="s">
        <v>67</v>
      </c>
      <c r="B52" s="95" t="s">
        <v>1530</v>
      </c>
      <c r="C52" s="95" t="s">
        <v>1529</v>
      </c>
      <c r="D52" s="78" t="s">
        <v>353</v>
      </c>
      <c r="E52" s="83">
        <f>VLOOKUP(A52,Patrols!$A$2:$C$103,3,1)</f>
        <v>8</v>
      </c>
    </row>
    <row r="53" spans="1:5" ht="26.4" x14ac:dyDescent="0.25">
      <c r="A53" s="99" t="s">
        <v>379</v>
      </c>
      <c r="B53" s="16" t="s">
        <v>1389</v>
      </c>
      <c r="C53" s="16" t="s">
        <v>1389</v>
      </c>
      <c r="D53" s="78" t="s">
        <v>1532</v>
      </c>
      <c r="E53" s="83">
        <f>VLOOKUP(A53,Patrols!$A$2:$C$103,3,1)</f>
        <v>7</v>
      </c>
    </row>
    <row r="54" spans="1:5" ht="26.4" x14ac:dyDescent="0.25">
      <c r="A54" s="97" t="s">
        <v>343</v>
      </c>
      <c r="B54" s="82" t="s">
        <v>1261</v>
      </c>
      <c r="C54" s="95" t="s">
        <v>1346</v>
      </c>
      <c r="D54" s="78" t="s">
        <v>353</v>
      </c>
      <c r="E54" s="83">
        <f>VLOOKUP(A54,Patrols!$A$2:$C$103,3,1)</f>
        <v>7</v>
      </c>
    </row>
    <row r="55" spans="1:5" ht="27" thickBot="1" x14ac:dyDescent="0.3">
      <c r="A55" s="100" t="s">
        <v>347</v>
      </c>
      <c r="B55" s="84" t="s">
        <v>1383</v>
      </c>
      <c r="C55" s="96" t="s">
        <v>1497</v>
      </c>
      <c r="D55" s="87" t="s">
        <v>353</v>
      </c>
      <c r="E55" s="85">
        <f>VLOOKUP(A55,Patrols!$A$2:$C$103,3,1)</f>
        <v>7</v>
      </c>
    </row>
  </sheetData>
  <sortState xmlns:xlrd2="http://schemas.microsoft.com/office/spreadsheetml/2017/richdata2" ref="A1:E55">
    <sortCondition ref="E1:E5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AI828812"/>
  <sheetViews>
    <sheetView workbookViewId="0"/>
  </sheetViews>
  <sheetFormatPr defaultRowHeight="13.5" customHeight="1" x14ac:dyDescent="0.25"/>
  <cols>
    <col min="1" max="1" width="20.44140625" style="35" customWidth="1"/>
    <col min="2" max="3" width="14.33203125" style="35" customWidth="1"/>
    <col min="4" max="4" width="44.33203125" style="37" customWidth="1"/>
    <col min="5" max="5" width="8.6640625" style="32" customWidth="1"/>
    <col min="6" max="6" width="11" style="32" customWidth="1"/>
    <col min="7" max="7" width="11" style="32" hidden="1" customWidth="1"/>
    <col min="8" max="8" width="27" style="26" hidden="1" customWidth="1"/>
    <col min="9" max="9" width="27.88671875" style="26" hidden="1" customWidth="1"/>
    <col min="10" max="10" width="15.5546875" hidden="1" customWidth="1"/>
    <col min="11" max="13" width="8.88671875" hidden="1" customWidth="1"/>
    <col min="14" max="14" width="3.6640625" style="25" hidden="1" customWidth="1"/>
    <col min="15" max="15" width="8.88671875" style="25" hidden="1" customWidth="1"/>
    <col min="16" max="16" width="44.33203125" style="25" hidden="1" customWidth="1"/>
    <col min="17" max="17" width="28.5546875" style="25" customWidth="1"/>
    <col min="18" max="35" width="8.88671875" style="25" customWidth="1"/>
  </cols>
  <sheetData>
    <row r="1" spans="7:10" ht="18" customHeight="1" x14ac:dyDescent="0.25">
      <c r="G1" s="40"/>
    </row>
    <row r="2" spans="7:10" ht="18" customHeight="1" x14ac:dyDescent="0.25"/>
    <row r="3" spans="7:10" ht="18" customHeight="1" x14ac:dyDescent="0.25"/>
    <row r="4" spans="7:10" ht="17.25" customHeight="1" x14ac:dyDescent="0.25">
      <c r="I4" s="33"/>
      <c r="J4" s="3"/>
    </row>
    <row r="5" spans="7:10" ht="17.25" customHeight="1" x14ac:dyDescent="0.25">
      <c r="I5" s="33"/>
      <c r="J5" s="3"/>
    </row>
    <row r="6" spans="7:10" ht="17.25" customHeight="1" x14ac:dyDescent="0.25">
      <c r="I6" s="33"/>
      <c r="J6" s="3"/>
    </row>
    <row r="7" spans="7:10" ht="17.25" customHeight="1" x14ac:dyDescent="0.25">
      <c r="I7" s="33"/>
      <c r="J7" s="3"/>
    </row>
    <row r="8" spans="7:10" ht="17.25" customHeight="1" x14ac:dyDescent="0.25">
      <c r="I8" s="33"/>
      <c r="J8" s="3"/>
    </row>
    <row r="9" spans="7:10" ht="17.25" customHeight="1" x14ac:dyDescent="0.25">
      <c r="I9" s="33"/>
      <c r="J9" s="3"/>
    </row>
    <row r="10" spans="7:10" ht="17.25" customHeight="1" x14ac:dyDescent="0.25">
      <c r="I10" s="33"/>
      <c r="J10" s="3"/>
    </row>
    <row r="11" spans="7:10" ht="17.25" customHeight="1" x14ac:dyDescent="0.25">
      <c r="I11" s="33"/>
      <c r="J11" s="3"/>
    </row>
    <row r="12" spans="7:10" ht="17.25" customHeight="1" x14ac:dyDescent="0.25">
      <c r="I12" s="33"/>
      <c r="J12" s="3"/>
    </row>
    <row r="13" spans="7:10" ht="17.25" customHeight="1" x14ac:dyDescent="0.25">
      <c r="I13" s="33"/>
      <c r="J13" s="3"/>
    </row>
    <row r="14" spans="7:10" ht="17.25" customHeight="1" x14ac:dyDescent="0.25">
      <c r="I14" s="33"/>
      <c r="J14" s="3"/>
    </row>
    <row r="15" spans="7:10" ht="17.25" customHeight="1" x14ac:dyDescent="0.25">
      <c r="I15" s="33"/>
      <c r="J15" s="3"/>
    </row>
    <row r="16" spans="7:10" ht="17.25" customHeight="1" x14ac:dyDescent="0.25">
      <c r="I16" s="33"/>
      <c r="J16" s="3"/>
    </row>
    <row r="17" spans="9:10" ht="17.25" customHeight="1" x14ac:dyDescent="0.25">
      <c r="I17" s="33"/>
      <c r="J17" s="3"/>
    </row>
    <row r="18" spans="9:10" ht="17.25" customHeight="1" x14ac:dyDescent="0.25">
      <c r="I18" s="33"/>
      <c r="J18" s="3"/>
    </row>
    <row r="19" spans="9:10" ht="17.25" customHeight="1" x14ac:dyDescent="0.25">
      <c r="I19" s="33"/>
      <c r="J19" s="3"/>
    </row>
    <row r="20" spans="9:10" ht="17.25" customHeight="1" x14ac:dyDescent="0.25">
      <c r="I20" s="33"/>
      <c r="J20" s="3"/>
    </row>
    <row r="21" spans="9:10" ht="17.25" customHeight="1" x14ac:dyDescent="0.25">
      <c r="I21" s="33"/>
      <c r="J21" s="3"/>
    </row>
    <row r="22" spans="9:10" ht="17.25" customHeight="1" x14ac:dyDescent="0.25">
      <c r="I22" s="33"/>
      <c r="J22" s="3"/>
    </row>
    <row r="23" spans="9:10" ht="17.25" customHeight="1" x14ac:dyDescent="0.25">
      <c r="I23" s="33"/>
      <c r="J23" s="3"/>
    </row>
    <row r="24" spans="9:10" ht="17.25" customHeight="1" x14ac:dyDescent="0.25">
      <c r="I24" s="33"/>
      <c r="J24" s="3"/>
    </row>
    <row r="25" spans="9:10" ht="17.25" customHeight="1" x14ac:dyDescent="0.25">
      <c r="I25" s="33"/>
      <c r="J25" s="3"/>
    </row>
    <row r="26" spans="9:10" ht="17.25" customHeight="1" x14ac:dyDescent="0.25">
      <c r="I26" s="33"/>
      <c r="J26" s="3"/>
    </row>
    <row r="27" spans="9:10" ht="17.25" customHeight="1" x14ac:dyDescent="0.25">
      <c r="I27" s="33"/>
      <c r="J27" s="3"/>
    </row>
    <row r="28" spans="9:10" ht="17.25" customHeight="1" x14ac:dyDescent="0.25">
      <c r="I28" s="33"/>
      <c r="J28" s="3"/>
    </row>
    <row r="29" spans="9:10" ht="17.25" customHeight="1" x14ac:dyDescent="0.25">
      <c r="I29" s="33"/>
      <c r="J29" s="3"/>
    </row>
    <row r="30" spans="9:10" ht="17.25" customHeight="1" x14ac:dyDescent="0.25">
      <c r="I30" s="33"/>
      <c r="J30" s="3"/>
    </row>
    <row r="31" spans="9:10" ht="17.25" customHeight="1" x14ac:dyDescent="0.25">
      <c r="I31" s="33"/>
      <c r="J31" s="3"/>
    </row>
    <row r="32" spans="9:10" ht="17.25" customHeight="1" x14ac:dyDescent="0.25">
      <c r="I32" s="33"/>
      <c r="J32" s="3"/>
    </row>
    <row r="33" spans="9:10" ht="17.25" customHeight="1" x14ac:dyDescent="0.25">
      <c r="I33" s="33"/>
      <c r="J33" s="3"/>
    </row>
    <row r="34" spans="9:10" ht="17.25" customHeight="1" x14ac:dyDescent="0.25">
      <c r="I34" s="33"/>
      <c r="J34" s="3"/>
    </row>
    <row r="35" spans="9:10" ht="17.25" customHeight="1" x14ac:dyDescent="0.25">
      <c r="I35" s="33"/>
      <c r="J35" s="3"/>
    </row>
    <row r="36" spans="9:10" ht="17.25" customHeight="1" x14ac:dyDescent="0.25">
      <c r="I36" s="33"/>
      <c r="J36" s="3"/>
    </row>
    <row r="37" spans="9:10" ht="17.25" customHeight="1" x14ac:dyDescent="0.25">
      <c r="I37" s="33"/>
      <c r="J37" s="3"/>
    </row>
    <row r="38" spans="9:10" ht="17.25" customHeight="1" x14ac:dyDescent="0.25">
      <c r="I38" s="33"/>
      <c r="J38" s="3"/>
    </row>
    <row r="39" spans="9:10" ht="17.25" customHeight="1" x14ac:dyDescent="0.25">
      <c r="I39" s="33"/>
      <c r="J39" s="3"/>
    </row>
    <row r="40" spans="9:10" ht="17.25" customHeight="1" x14ac:dyDescent="0.25">
      <c r="I40" s="33"/>
      <c r="J40" s="3"/>
    </row>
    <row r="41" spans="9:10" ht="17.25" customHeight="1" x14ac:dyDescent="0.25">
      <c r="I41" s="33"/>
      <c r="J41" s="3"/>
    </row>
    <row r="42" spans="9:10" ht="17.25" customHeight="1" x14ac:dyDescent="0.25">
      <c r="I42" s="33"/>
      <c r="J42" s="3"/>
    </row>
    <row r="43" spans="9:10" ht="17.25" customHeight="1" x14ac:dyDescent="0.25">
      <c r="I43" s="33"/>
      <c r="J43" s="3"/>
    </row>
    <row r="44" spans="9:10" ht="17.25" customHeight="1" x14ac:dyDescent="0.25">
      <c r="I44" s="33"/>
      <c r="J44" s="3"/>
    </row>
    <row r="45" spans="9:10" ht="17.25" customHeight="1" x14ac:dyDescent="0.25">
      <c r="I45" s="33"/>
      <c r="J45" s="3"/>
    </row>
    <row r="46" spans="9:10" ht="17.25" customHeight="1" x14ac:dyDescent="0.25">
      <c r="I46" s="33"/>
      <c r="J46" s="3"/>
    </row>
    <row r="47" spans="9:10" ht="17.25" customHeight="1" x14ac:dyDescent="0.25">
      <c r="I47" s="33"/>
      <c r="J47" s="3"/>
    </row>
    <row r="48" spans="9:10" ht="17.25" customHeight="1" x14ac:dyDescent="0.25">
      <c r="I48" s="33"/>
      <c r="J48" s="3"/>
    </row>
    <row r="49" spans="9:10" ht="17.25" customHeight="1" x14ac:dyDescent="0.25">
      <c r="I49" s="33"/>
      <c r="J49" s="3"/>
    </row>
    <row r="50" spans="9:10" ht="17.25" customHeight="1" x14ac:dyDescent="0.25">
      <c r="I50" s="33"/>
      <c r="J50" s="3"/>
    </row>
    <row r="51" spans="9:10" ht="17.25" customHeight="1" x14ac:dyDescent="0.25">
      <c r="I51" s="33"/>
      <c r="J51" s="3"/>
    </row>
    <row r="52" spans="9:10" ht="17.25" customHeight="1" x14ac:dyDescent="0.25">
      <c r="I52" s="33"/>
      <c r="J52" s="3"/>
    </row>
    <row r="53" spans="9:10" ht="17.25" customHeight="1" x14ac:dyDescent="0.25">
      <c r="I53" s="33"/>
      <c r="J53" s="3"/>
    </row>
    <row r="54" spans="9:10" ht="17.25" customHeight="1" x14ac:dyDescent="0.25">
      <c r="I54" s="33"/>
      <c r="J54" s="3"/>
    </row>
    <row r="55" spans="9:10" ht="17.25" customHeight="1" x14ac:dyDescent="0.25">
      <c r="I55" s="33"/>
      <c r="J55" s="3"/>
    </row>
    <row r="56" spans="9:10" ht="17.25" customHeight="1" x14ac:dyDescent="0.25">
      <c r="I56" s="33"/>
      <c r="J56" s="3"/>
    </row>
    <row r="57" spans="9:10" ht="17.25" customHeight="1" x14ac:dyDescent="0.25">
      <c r="I57" s="33"/>
      <c r="J57" s="3"/>
    </row>
    <row r="58" spans="9:10" ht="17.25" customHeight="1" x14ac:dyDescent="0.25">
      <c r="I58" s="33"/>
      <c r="J58" s="3"/>
    </row>
    <row r="59" spans="9:10" ht="17.25" customHeight="1" x14ac:dyDescent="0.25">
      <c r="I59" s="33"/>
      <c r="J59" s="3"/>
    </row>
    <row r="60" spans="9:10" ht="17.25" customHeight="1" x14ac:dyDescent="0.25">
      <c r="I60" s="33"/>
      <c r="J60" s="3"/>
    </row>
    <row r="61" spans="9:10" ht="17.25" customHeight="1" x14ac:dyDescent="0.25">
      <c r="I61" s="33"/>
      <c r="J61" s="3"/>
    </row>
    <row r="62" spans="9:10" ht="17.25" customHeight="1" x14ac:dyDescent="0.25">
      <c r="I62" s="33"/>
      <c r="J62" s="3"/>
    </row>
    <row r="63" spans="9:10" ht="17.25" customHeight="1" x14ac:dyDescent="0.25">
      <c r="I63" s="33"/>
      <c r="J63" s="3"/>
    </row>
    <row r="64" spans="9:10" ht="17.25" customHeight="1" x14ac:dyDescent="0.25">
      <c r="I64" s="33"/>
      <c r="J64" s="3"/>
    </row>
    <row r="65" spans="9:10" ht="17.25" customHeight="1" x14ac:dyDescent="0.25">
      <c r="I65" s="33"/>
      <c r="J65" s="3"/>
    </row>
    <row r="66" spans="9:10" ht="17.25" customHeight="1" x14ac:dyDescent="0.25">
      <c r="I66" s="33"/>
      <c r="J66" s="3"/>
    </row>
    <row r="67" spans="9:10" ht="17.25" customHeight="1" x14ac:dyDescent="0.25">
      <c r="I67" s="33"/>
      <c r="J67" s="3"/>
    </row>
    <row r="68" spans="9:10" ht="17.25" customHeight="1" x14ac:dyDescent="0.25">
      <c r="I68" s="33"/>
      <c r="J68" s="3"/>
    </row>
    <row r="69" spans="9:10" ht="17.25" customHeight="1" x14ac:dyDescent="0.25">
      <c r="I69" s="33"/>
      <c r="J69" s="3"/>
    </row>
    <row r="70" spans="9:10" ht="17.25" customHeight="1" x14ac:dyDescent="0.25">
      <c r="I70" s="33"/>
      <c r="J70" s="3"/>
    </row>
    <row r="71" spans="9:10" ht="17.25" customHeight="1" x14ac:dyDescent="0.25">
      <c r="I71" s="33"/>
      <c r="J71" s="3"/>
    </row>
    <row r="72" spans="9:10" ht="17.25" customHeight="1" x14ac:dyDescent="0.25">
      <c r="I72" s="33"/>
      <c r="J72" s="3"/>
    </row>
    <row r="73" spans="9:10" ht="17.25" customHeight="1" x14ac:dyDescent="0.25">
      <c r="I73" s="33"/>
      <c r="J73" s="3"/>
    </row>
    <row r="74" spans="9:10" ht="17.25" customHeight="1" x14ac:dyDescent="0.25">
      <c r="I74" s="33"/>
      <c r="J74" s="3"/>
    </row>
    <row r="75" spans="9:10" ht="17.25" customHeight="1" x14ac:dyDescent="0.25">
      <c r="I75" s="33"/>
      <c r="J75" s="3"/>
    </row>
    <row r="76" spans="9:10" ht="17.25" customHeight="1" x14ac:dyDescent="0.25">
      <c r="I76" s="33"/>
      <c r="J76" s="3"/>
    </row>
    <row r="77" spans="9:10" ht="17.25" customHeight="1" x14ac:dyDescent="0.25">
      <c r="I77" s="33"/>
      <c r="J77" s="3"/>
    </row>
    <row r="78" spans="9:10" ht="17.25" customHeight="1" x14ac:dyDescent="0.25">
      <c r="I78" s="33"/>
      <c r="J78" s="3"/>
    </row>
    <row r="79" spans="9:10" ht="17.25" customHeight="1" x14ac:dyDescent="0.25">
      <c r="I79" s="33"/>
      <c r="J79" s="3"/>
    </row>
    <row r="80" spans="9:10" ht="17.25" customHeight="1" x14ac:dyDescent="0.25">
      <c r="I80" s="33"/>
      <c r="J80" s="3"/>
    </row>
    <row r="81" spans="7:35" ht="17.25" customHeight="1" x14ac:dyDescent="0.25">
      <c r="I81" s="33"/>
      <c r="J81" s="3"/>
    </row>
    <row r="82" spans="7:35" ht="27.6" customHeight="1" x14ac:dyDescent="0.25">
      <c r="G82" s="2"/>
      <c r="H82" s="16"/>
      <c r="I82" s="16"/>
      <c r="J82" s="2"/>
    </row>
    <row r="83" spans="7:35" ht="30.6" customHeight="1" x14ac:dyDescent="0.25">
      <c r="G83" s="26" t="s">
        <v>1310</v>
      </c>
      <c r="H83" s="26">
        <v>2484269477</v>
      </c>
      <c r="I83" s="26" t="s">
        <v>1308</v>
      </c>
      <c r="J83" t="e">
        <f>LEFT(Registrations!#REF!,2)</f>
        <v>#REF!</v>
      </c>
    </row>
    <row r="84" spans="7:35" customFormat="1" ht="30.6" customHeight="1" x14ac:dyDescent="0.25">
      <c r="G84" s="26" t="s">
        <v>372</v>
      </c>
      <c r="H84" s="26" t="s">
        <v>1314</v>
      </c>
      <c r="I84" s="26" t="s">
        <v>1308</v>
      </c>
      <c r="J84" t="e">
        <f>LEFT(Registrations!#REF!,2)</f>
        <v>#REF!</v>
      </c>
      <c r="O84" s="25"/>
      <c r="P84" s="38"/>
      <c r="Q84" s="38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7:35" customFormat="1" ht="30.6" customHeight="1" x14ac:dyDescent="0.25">
      <c r="G85" s="26"/>
      <c r="H85" s="26"/>
      <c r="I85" s="26"/>
      <c r="J85" t="e">
        <f>LEFT(Registrations!#REF!,2)</f>
        <v>#REF!</v>
      </c>
      <c r="O85" s="25"/>
      <c r="P85" s="38"/>
      <c r="Q85" s="38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7:35" customFormat="1" ht="30.6" customHeight="1" x14ac:dyDescent="0.25">
      <c r="G86" s="26">
        <v>0</v>
      </c>
      <c r="H86" s="26">
        <v>0</v>
      </c>
      <c r="I86" s="26" t="s">
        <v>1308</v>
      </c>
      <c r="J86" t="e">
        <f>LEFT(Registrations!#REF!,2)</f>
        <v>#REF!</v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7:35" customFormat="1" ht="30.6" customHeight="1" x14ac:dyDescent="0.25">
      <c r="G87" s="26"/>
      <c r="H87" s="26"/>
      <c r="I87" s="26"/>
      <c r="J87" t="e">
        <f>LEFT(Registrations!#REF!,2)</f>
        <v>#REF!</v>
      </c>
      <c r="N87" s="25"/>
      <c r="O87" s="25"/>
      <c r="P87" s="38"/>
      <c r="Q87" s="38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7:35" customFormat="1" ht="30.6" customHeight="1" x14ac:dyDescent="0.25">
      <c r="G88" s="26" t="s">
        <v>901</v>
      </c>
      <c r="H88" s="26" t="s">
        <v>1321</v>
      </c>
      <c r="I88" s="26" t="s">
        <v>1308</v>
      </c>
      <c r="J88" t="e">
        <f>LEFT(Registrations!#REF!,2)</f>
        <v>#REF!</v>
      </c>
      <c r="O88" s="25"/>
      <c r="P88" s="38"/>
      <c r="Q88" s="38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7:35" customFormat="1" ht="30.6" customHeight="1" x14ac:dyDescent="0.25">
      <c r="G89" s="26">
        <v>0</v>
      </c>
      <c r="H89" s="26">
        <v>2483186151</v>
      </c>
      <c r="I89" s="26" t="s">
        <v>1308</v>
      </c>
      <c r="J89" t="e">
        <f>LEFT(Registrations!#REF!,2)</f>
        <v>#REF!</v>
      </c>
      <c r="O89" s="25"/>
      <c r="P89" s="38"/>
      <c r="Q89" s="38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7:35" customFormat="1" ht="30.6" customHeight="1" x14ac:dyDescent="0.25">
      <c r="G90" s="26" t="s">
        <v>345</v>
      </c>
      <c r="H90" s="26" t="s">
        <v>1307</v>
      </c>
      <c r="I90" s="26" t="s">
        <v>1308</v>
      </c>
      <c r="J90" t="e">
        <f>LEFT(Registrations!#REF!,2)</f>
        <v>#REF!</v>
      </c>
      <c r="O90" s="25"/>
      <c r="P90" s="38"/>
      <c r="Q90" s="38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7:35" customFormat="1" ht="30.6" customHeight="1" x14ac:dyDescent="0.25">
      <c r="G91" s="32"/>
      <c r="H91" s="26"/>
      <c r="I91" s="26"/>
      <c r="J91" t="e">
        <f>LEFT(Registrations!#REF!,2)</f>
        <v>#REF!</v>
      </c>
      <c r="O91" s="25"/>
      <c r="P91" s="38"/>
      <c r="Q91" s="38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7:35" customFormat="1" ht="30.6" customHeight="1" x14ac:dyDescent="0.25">
      <c r="G92" s="26"/>
      <c r="H92" s="26"/>
      <c r="I92" s="26"/>
      <c r="J92" t="e">
        <f>LEFT(Registrations!#REF!,2)</f>
        <v>#REF!</v>
      </c>
      <c r="P92" s="38"/>
      <c r="Q92" s="38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7:35" customFormat="1" ht="30.6" customHeight="1" x14ac:dyDescent="0.25">
      <c r="G93" s="26"/>
      <c r="H93" s="26"/>
      <c r="I93" s="26"/>
      <c r="J93" t="e">
        <f>LEFT(Registrations!#REF!,2)</f>
        <v>#REF!</v>
      </c>
      <c r="O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7:35" customFormat="1" ht="30.6" customHeight="1" x14ac:dyDescent="0.25">
      <c r="G94" s="26" t="s">
        <v>922</v>
      </c>
      <c r="H94" s="26" t="s">
        <v>1331</v>
      </c>
      <c r="I94" s="26" t="s">
        <v>1308</v>
      </c>
      <c r="J94" t="e">
        <f>LEFT(Registrations!#REF!,2)</f>
        <v>#REF!</v>
      </c>
      <c r="O94" s="25"/>
      <c r="P94" s="38"/>
      <c r="Q94" s="38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7:35" customFormat="1" ht="30.6" customHeight="1" x14ac:dyDescent="0.25">
      <c r="G95" s="26"/>
      <c r="H95" s="26"/>
      <c r="I95" s="26"/>
      <c r="J95" t="e">
        <f>LEFT(Registrations!#REF!,2)</f>
        <v>#REF!</v>
      </c>
      <c r="O95" s="25"/>
      <c r="P95" s="38"/>
      <c r="Q95" s="38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7:35" customFormat="1" ht="30.6" customHeight="1" x14ac:dyDescent="0.25">
      <c r="G96" s="32"/>
      <c r="H96" s="26"/>
      <c r="I96" s="26"/>
      <c r="J96" t="e">
        <f>LEFT(Registrations!#REF!,2)</f>
        <v>#REF!</v>
      </c>
      <c r="O96" s="25"/>
      <c r="P96" s="38"/>
      <c r="Q96" s="38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7:35" customFormat="1" ht="30.6" customHeight="1" x14ac:dyDescent="0.25">
      <c r="G97" s="26" t="s">
        <v>1317</v>
      </c>
      <c r="H97" s="26">
        <v>12484444969</v>
      </c>
      <c r="I97" s="26" t="s">
        <v>1308</v>
      </c>
      <c r="J97" t="e">
        <f>LEFT(Registrations!#REF!,2)</f>
        <v>#REF!</v>
      </c>
      <c r="P97" s="38"/>
      <c r="Q97" s="38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7:35" customFormat="1" ht="30.6" customHeight="1" x14ac:dyDescent="0.25">
      <c r="G98" s="26"/>
      <c r="H98" s="26"/>
      <c r="I98" s="26"/>
      <c r="J98" t="e">
        <f>LEFT(Registrations!#REF!,2)</f>
        <v>#REF!</v>
      </c>
      <c r="O98" s="25"/>
      <c r="P98" s="38"/>
      <c r="Q98" s="38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7:35" customFormat="1" ht="30.6" customHeight="1" x14ac:dyDescent="0.25">
      <c r="G99" s="26" t="s">
        <v>362</v>
      </c>
      <c r="H99" s="26" t="s">
        <v>1332</v>
      </c>
      <c r="I99" s="26" t="s">
        <v>1308</v>
      </c>
      <c r="J99" t="e">
        <f>LEFT(Registrations!#REF!,2)</f>
        <v>#REF!</v>
      </c>
      <c r="O99" s="25"/>
      <c r="P99" s="38"/>
      <c r="Q99" s="38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7:35" ht="30.6" customHeight="1" x14ac:dyDescent="0.25">
      <c r="G100" s="26"/>
      <c r="J100" t="e">
        <f>LEFT(Registrations!#REF!,2)</f>
        <v>#REF!</v>
      </c>
      <c r="N100"/>
      <c r="O100"/>
      <c r="P100" s="38"/>
      <c r="Q100" s="38"/>
    </row>
    <row r="101" spans="7:35" ht="30.6" customHeight="1" x14ac:dyDescent="0.25">
      <c r="G101" s="26"/>
      <c r="J101" t="e">
        <f>LEFT(Registrations!#REF!,2)</f>
        <v>#REF!</v>
      </c>
      <c r="N101"/>
      <c r="P101" s="38"/>
      <c r="Q101" s="38"/>
    </row>
    <row r="102" spans="7:35" ht="30.6" customHeight="1" x14ac:dyDescent="0.25">
      <c r="G102" s="26"/>
      <c r="J102" t="e">
        <f>LEFT(Registrations!#REF!,2)</f>
        <v>#REF!</v>
      </c>
      <c r="N102"/>
      <c r="P102" s="38"/>
      <c r="Q102" s="38"/>
    </row>
    <row r="103" spans="7:35" ht="30.6" customHeight="1" x14ac:dyDescent="0.25">
      <c r="G103" s="26"/>
      <c r="J103" t="e">
        <f>LEFT(Registrations!#REF!,2)</f>
        <v>#REF!</v>
      </c>
      <c r="N103"/>
    </row>
    <row r="104" spans="7:35" ht="30.6" customHeight="1" x14ac:dyDescent="0.25">
      <c r="G104" s="26"/>
      <c r="J104" t="e">
        <f>LEFT(Registrations!#REF!,2)</f>
        <v>#REF!</v>
      </c>
      <c r="N104"/>
      <c r="P104" s="38"/>
      <c r="Q104" s="38"/>
    </row>
    <row r="105" spans="7:35" ht="30.6" customHeight="1" x14ac:dyDescent="0.25">
      <c r="G105" s="26" t="s">
        <v>1353</v>
      </c>
      <c r="H105" s="26" t="s">
        <v>1354</v>
      </c>
      <c r="I105" s="26" t="s">
        <v>1304</v>
      </c>
      <c r="J105" t="e">
        <f>LEFT(Registrations!#REF!,2)</f>
        <v>#REF!</v>
      </c>
      <c r="N105"/>
      <c r="O105"/>
      <c r="P105" s="38"/>
      <c r="Q105" s="38"/>
    </row>
    <row r="106" spans="7:35" ht="30.6" customHeight="1" x14ac:dyDescent="0.25">
      <c r="G106" s="26" t="s">
        <v>339</v>
      </c>
      <c r="H106" s="26">
        <v>7349045187</v>
      </c>
      <c r="I106" s="26" t="s">
        <v>1304</v>
      </c>
      <c r="J106" t="e">
        <f>LEFT(Registrations!#REF!,2)</f>
        <v>#REF!</v>
      </c>
      <c r="N106"/>
      <c r="P106" s="38"/>
      <c r="Q106" s="38"/>
    </row>
    <row r="107" spans="7:35" ht="30.6" customHeight="1" x14ac:dyDescent="0.25">
      <c r="G107" s="2"/>
      <c r="H107" s="16"/>
      <c r="I107" s="16"/>
      <c r="J107" t="e">
        <f>LEFT(Registrations!#REF!,2)</f>
        <v>#REF!</v>
      </c>
      <c r="N107"/>
      <c r="P107" s="38"/>
      <c r="Q107" s="38"/>
    </row>
    <row r="108" spans="7:35" ht="30.6" customHeight="1" x14ac:dyDescent="0.25">
      <c r="G108" s="48"/>
      <c r="J108" t="e">
        <f>LEFT(Registrations!#REF!,2)</f>
        <v>#REF!</v>
      </c>
      <c r="N108"/>
      <c r="P108" s="38"/>
      <c r="Q108" s="38"/>
    </row>
    <row r="109" spans="7:35" ht="30.6" customHeight="1" x14ac:dyDescent="0.25">
      <c r="G109" s="26" t="s">
        <v>1352</v>
      </c>
      <c r="H109" s="26">
        <v>7346744821</v>
      </c>
      <c r="I109" s="26" t="s">
        <v>1304</v>
      </c>
      <c r="J109" t="e">
        <f>LEFT(Registrations!#REF!,2)</f>
        <v>#REF!</v>
      </c>
      <c r="N109"/>
      <c r="P109" s="38"/>
      <c r="Q109" s="38"/>
    </row>
    <row r="110" spans="7:35" ht="30.6" customHeight="1" x14ac:dyDescent="0.25">
      <c r="G110" s="26" t="s">
        <v>1313</v>
      </c>
      <c r="H110" s="26">
        <v>2489874253</v>
      </c>
      <c r="I110" s="26" t="s">
        <v>1304</v>
      </c>
      <c r="J110" t="e">
        <f>LEFT(Registrations!#REF!,2)</f>
        <v>#REF!</v>
      </c>
      <c r="N110"/>
      <c r="P110" s="38"/>
      <c r="Q110" s="38"/>
    </row>
    <row r="111" spans="7:35" ht="30.6" customHeight="1" x14ac:dyDescent="0.25">
      <c r="G111" s="26" t="s">
        <v>1310</v>
      </c>
      <c r="H111" s="26">
        <v>2484269477</v>
      </c>
      <c r="I111" s="26" t="s">
        <v>1304</v>
      </c>
      <c r="J111" t="e">
        <f>LEFT(Registrations!#REF!,2)</f>
        <v>#REF!</v>
      </c>
      <c r="N111"/>
    </row>
    <row r="112" spans="7:35" ht="30.6" customHeight="1" x14ac:dyDescent="0.25">
      <c r="G112" s="26"/>
      <c r="J112" t="e">
        <f>LEFT(Registrations!#REF!,2)</f>
        <v>#REF!</v>
      </c>
      <c r="N112"/>
    </row>
    <row r="113" spans="7:35" ht="30.6" customHeight="1" x14ac:dyDescent="0.25">
      <c r="G113" s="26" t="s">
        <v>1329</v>
      </c>
      <c r="H113" s="26">
        <v>2487149427</v>
      </c>
      <c r="I113" s="26" t="s">
        <v>1304</v>
      </c>
      <c r="J113" t="e">
        <f>LEFT(Registrations!#REF!,2)</f>
        <v>#REF!</v>
      </c>
      <c r="N113"/>
      <c r="O113"/>
      <c r="P113" s="38"/>
      <c r="Q113" s="38"/>
    </row>
    <row r="114" spans="7:35" ht="30.6" customHeight="1" x14ac:dyDescent="0.25">
      <c r="G114" s="26" t="s">
        <v>1329</v>
      </c>
      <c r="H114" s="59" t="s">
        <v>1330</v>
      </c>
      <c r="I114" s="26" t="s">
        <v>1304</v>
      </c>
      <c r="J114" t="e">
        <f>LEFT(Registrations!#REF!,2)</f>
        <v>#REF!</v>
      </c>
      <c r="N114"/>
      <c r="O114"/>
      <c r="P114" s="38"/>
      <c r="Q114" s="38"/>
      <c r="AF114"/>
      <c r="AG114"/>
      <c r="AH114"/>
      <c r="AI114"/>
    </row>
    <row r="115" spans="7:35" ht="30.6" customHeight="1" x14ac:dyDescent="0.25">
      <c r="G115" s="26" t="s">
        <v>1351</v>
      </c>
      <c r="H115" s="26">
        <v>2487522992</v>
      </c>
      <c r="I115" s="26" t="s">
        <v>1304</v>
      </c>
      <c r="J115" t="e">
        <f>LEFT(Registrations!#REF!,2)</f>
        <v>#REF!</v>
      </c>
      <c r="N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7:35" ht="30.6" customHeight="1" x14ac:dyDescent="0.25">
      <c r="G116" s="26" t="s">
        <v>374</v>
      </c>
      <c r="H116" s="26">
        <v>2148423569</v>
      </c>
      <c r="I116" s="26" t="s">
        <v>1304</v>
      </c>
      <c r="J116" t="e">
        <f>LEFT(Registrations!#REF!,2)</f>
        <v>#REF!</v>
      </c>
      <c r="N116"/>
      <c r="P116" s="38"/>
      <c r="Q116" s="38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7:35" ht="30.6" customHeight="1" x14ac:dyDescent="0.25">
      <c r="G117" s="26" t="s">
        <v>1318</v>
      </c>
      <c r="H117" s="26">
        <v>2482520731</v>
      </c>
      <c r="I117" s="26" t="s">
        <v>1304</v>
      </c>
      <c r="J117" t="e">
        <f>LEFT(Registrations!#REF!,2)</f>
        <v>#REF!</v>
      </c>
      <c r="N117"/>
      <c r="P117" s="38"/>
      <c r="Q117" s="38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7:35" ht="30.6" customHeight="1" x14ac:dyDescent="0.25">
      <c r="G118" s="26"/>
      <c r="J118" t="e">
        <f>LEFT(Registrations!#REF!,2)</f>
        <v>#REF!</v>
      </c>
      <c r="N118"/>
      <c r="P118" s="38"/>
      <c r="Q118" s="3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7:35" ht="30.6" customHeight="1" x14ac:dyDescent="0.25">
      <c r="G119" s="26"/>
      <c r="J119" t="e">
        <f>LEFT(Registrations!#REF!,2)</f>
        <v>#REF!</v>
      </c>
      <c r="N119"/>
      <c r="P119" s="38"/>
      <c r="Q119" s="38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7:35" ht="30.6" customHeight="1" x14ac:dyDescent="0.25">
      <c r="G120" s="26"/>
      <c r="J120" t="e">
        <f>LEFT(Registrations!#REF!,2)</f>
        <v>#REF!</v>
      </c>
      <c r="N120"/>
      <c r="P120" s="64" t="s">
        <v>1345</v>
      </c>
      <c r="Q120" s="38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7:35" ht="30.6" customHeight="1" x14ac:dyDescent="0.25">
      <c r="G121" s="26">
        <v>0</v>
      </c>
      <c r="H121" s="26">
        <v>0</v>
      </c>
      <c r="I121" s="26" t="s">
        <v>1304</v>
      </c>
      <c r="J121" t="e">
        <f>LEFT(Registrations!#REF!,2)</f>
        <v>#REF!</v>
      </c>
      <c r="N121"/>
      <c r="O121"/>
      <c r="P121" s="38"/>
      <c r="Q121" s="38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7:35" ht="30.6" customHeight="1" x14ac:dyDescent="0.25">
      <c r="G122" s="26">
        <v>0</v>
      </c>
      <c r="H122" s="26">
        <v>0</v>
      </c>
      <c r="I122" s="26" t="s">
        <v>1304</v>
      </c>
      <c r="J122" t="e">
        <f>LEFT(Registrations!#REF!,2)</f>
        <v>#REF!</v>
      </c>
      <c r="N122"/>
      <c r="P122" s="38"/>
      <c r="Q122" s="38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7:35" ht="30.6" customHeight="1" x14ac:dyDescent="0.25">
      <c r="G123" s="26" t="s">
        <v>1350</v>
      </c>
      <c r="H123" s="26">
        <v>2487229296</v>
      </c>
      <c r="I123" s="26" t="s">
        <v>1304</v>
      </c>
      <c r="J123" t="e">
        <f>LEFT(Registrations!#REF!,2)</f>
        <v>#REF!</v>
      </c>
      <c r="N123"/>
      <c r="O123"/>
      <c r="P123" s="38"/>
      <c r="Q123" s="38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7:35" ht="30.6" customHeight="1" x14ac:dyDescent="0.25">
      <c r="G124" s="26" t="s">
        <v>352</v>
      </c>
      <c r="H124" s="26" t="s">
        <v>1311</v>
      </c>
      <c r="I124" s="26" t="s">
        <v>1304</v>
      </c>
      <c r="J124" t="e">
        <f>LEFT(Registrations!#REF!,2)</f>
        <v>#REF!</v>
      </c>
      <c r="N124"/>
      <c r="O124"/>
      <c r="P124" s="38"/>
      <c r="Q124" s="38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7:35" ht="30.6" customHeight="1" x14ac:dyDescent="0.25">
      <c r="G125" s="26"/>
      <c r="J125" t="e">
        <f>LEFT(Registrations!#REF!,2)</f>
        <v>#REF!</v>
      </c>
      <c r="O125"/>
      <c r="P125" s="38"/>
      <c r="Q125" s="38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7:35" ht="30.6" customHeight="1" x14ac:dyDescent="0.25">
      <c r="G126" s="26" t="s">
        <v>901</v>
      </c>
      <c r="H126" s="26" t="s">
        <v>1321</v>
      </c>
      <c r="I126" s="26" t="s">
        <v>1304</v>
      </c>
      <c r="J126" t="e">
        <f>LEFT(Registrations!#REF!,2)</f>
        <v>#REF!</v>
      </c>
      <c r="N126"/>
      <c r="O126"/>
      <c r="P126" s="38"/>
      <c r="Q126" s="38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7:35" ht="30.6" customHeight="1" x14ac:dyDescent="0.25">
      <c r="G127" s="32" t="s">
        <v>902</v>
      </c>
      <c r="H127" s="26">
        <v>2483186151</v>
      </c>
      <c r="I127" s="26" t="s">
        <v>1304</v>
      </c>
      <c r="J127" t="e">
        <f>LEFT(Registrations!#REF!,2)</f>
        <v>#REF!</v>
      </c>
      <c r="N127"/>
      <c r="O127"/>
      <c r="P127" s="38"/>
      <c r="Q127" s="38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7:35" ht="30.6" customHeight="1" x14ac:dyDescent="0.25">
      <c r="G128" s="26" t="s">
        <v>1334</v>
      </c>
      <c r="H128" s="26">
        <v>2484267319</v>
      </c>
      <c r="I128" s="26" t="s">
        <v>1304</v>
      </c>
      <c r="J128" t="e">
        <f>LEFT(Registrations!#REF!,2)</f>
        <v>#REF!</v>
      </c>
      <c r="N128"/>
      <c r="O128"/>
      <c r="P128"/>
      <c r="Q128"/>
      <c r="AF128"/>
      <c r="AG128"/>
      <c r="AH128"/>
      <c r="AI128"/>
    </row>
    <row r="129" spans="7:35" ht="30.6" customHeight="1" x14ac:dyDescent="0.25">
      <c r="G129" s="26" t="s">
        <v>371</v>
      </c>
      <c r="H129" s="26" t="s">
        <v>1305</v>
      </c>
      <c r="I129" s="26" t="s">
        <v>1304</v>
      </c>
      <c r="J129" t="e">
        <f>LEFT(Registrations!#REF!,2)</f>
        <v>#REF!</v>
      </c>
      <c r="N129"/>
      <c r="O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7:35" ht="30.6" customHeight="1" x14ac:dyDescent="0.25">
      <c r="G130" s="32" t="s">
        <v>345</v>
      </c>
      <c r="H130" s="26" t="s">
        <v>1309</v>
      </c>
      <c r="I130" s="26" t="s">
        <v>1304</v>
      </c>
      <c r="J130" t="e">
        <f>LEFT(Registrations!#REF!,2)</f>
        <v>#REF!</v>
      </c>
      <c r="N130"/>
      <c r="O130"/>
      <c r="P130" s="38"/>
      <c r="Q130" s="38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7:35" ht="30.6" customHeight="1" x14ac:dyDescent="0.25">
      <c r="G131" s="26"/>
      <c r="J131" t="e">
        <f>LEFT(Registrations!#REF!,2)</f>
        <v>#REF!</v>
      </c>
      <c r="N131"/>
      <c r="O131"/>
      <c r="P131" s="38"/>
      <c r="Q131" s="38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7:35" ht="30.6" customHeight="1" x14ac:dyDescent="0.25">
      <c r="J132" t="e">
        <f>LEFT(Registrations!#REF!,2)</f>
        <v>#REF!</v>
      </c>
      <c r="N132"/>
      <c r="O132"/>
      <c r="P132" s="38"/>
      <c r="Q132" s="38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7:35" ht="30.6" customHeight="1" x14ac:dyDescent="0.25">
      <c r="G133" s="48" t="s">
        <v>1338</v>
      </c>
      <c r="H133" s="26">
        <v>2486132227</v>
      </c>
      <c r="I133" s="26" t="s">
        <v>1304</v>
      </c>
      <c r="J133" t="e">
        <f>LEFT(Registrations!#REF!,2)</f>
        <v>#REF!</v>
      </c>
      <c r="N133"/>
      <c r="O133"/>
      <c r="P133" s="38"/>
      <c r="Q133" s="38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7:35" ht="30.6" customHeight="1" x14ac:dyDescent="0.25">
      <c r="G134" s="26" t="s">
        <v>1323</v>
      </c>
      <c r="H134" s="26">
        <v>2488544146</v>
      </c>
      <c r="I134" s="26" t="s">
        <v>1304</v>
      </c>
      <c r="J134" t="e">
        <f>LEFT(Registrations!#REF!,2)</f>
        <v>#REF!</v>
      </c>
      <c r="N134"/>
      <c r="O134"/>
      <c r="P134" s="38"/>
      <c r="Q134" s="38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7:35" ht="30.6" customHeight="1" x14ac:dyDescent="0.25">
      <c r="G135" s="26" t="s">
        <v>1323</v>
      </c>
      <c r="H135" s="26">
        <v>2485009005</v>
      </c>
      <c r="I135" s="26" t="s">
        <v>1304</v>
      </c>
      <c r="J135" t="e">
        <f>LEFT(Registrations!#REF!,2)</f>
        <v>#REF!</v>
      </c>
      <c r="N135"/>
      <c r="O135"/>
      <c r="P135" s="38"/>
      <c r="Q135" s="38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7:35" ht="30.6" customHeight="1" x14ac:dyDescent="0.25">
      <c r="G136" s="26" t="s">
        <v>1333</v>
      </c>
      <c r="H136" s="26">
        <v>7346740044</v>
      </c>
      <c r="I136" s="26" t="s">
        <v>1304</v>
      </c>
      <c r="J136" t="e">
        <f>LEFT(Registrations!#REF!,2)</f>
        <v>#REF!</v>
      </c>
      <c r="N136"/>
      <c r="P136" s="38"/>
      <c r="Q136" s="38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7:35" ht="30.6" customHeight="1" x14ac:dyDescent="0.25">
      <c r="G137" s="26" t="s">
        <v>1337</v>
      </c>
      <c r="H137" s="26">
        <v>2489740327</v>
      </c>
      <c r="I137" s="26" t="s">
        <v>1304</v>
      </c>
      <c r="J137" t="e">
        <f>LEFT(Registrations!#REF!,2)</f>
        <v>#REF!</v>
      </c>
      <c r="N137"/>
      <c r="O137"/>
      <c r="P137" s="38"/>
      <c r="Q137" s="38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7:35" ht="30.6" customHeight="1" x14ac:dyDescent="0.25">
      <c r="G138" s="26" t="s">
        <v>922</v>
      </c>
      <c r="H138" s="26" t="s">
        <v>1331</v>
      </c>
      <c r="I138" s="26" t="s">
        <v>1304</v>
      </c>
      <c r="J138" t="e">
        <f>LEFT(Registrations!#REF!,2)</f>
        <v>#REF!</v>
      </c>
    </row>
    <row r="139" spans="7:35" ht="30.6" customHeight="1" x14ac:dyDescent="0.25">
      <c r="G139" s="26" t="s">
        <v>922</v>
      </c>
      <c r="H139" s="26" t="s">
        <v>1331</v>
      </c>
      <c r="I139" s="26" t="s">
        <v>1304</v>
      </c>
      <c r="J139" t="e">
        <f>LEFT(Registrations!#REF!,2)</f>
        <v>#REF!</v>
      </c>
      <c r="O139"/>
      <c r="P139" s="38"/>
      <c r="Q139" s="38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7:35" ht="30.6" customHeight="1" x14ac:dyDescent="0.25">
      <c r="G140" s="26" t="s">
        <v>1356</v>
      </c>
      <c r="H140" s="26" t="s">
        <v>1355</v>
      </c>
      <c r="I140" s="26" t="s">
        <v>1304</v>
      </c>
      <c r="J140" t="e">
        <f>LEFT(Registrations!#REF!,2)</f>
        <v>#REF!</v>
      </c>
      <c r="N140"/>
      <c r="O140"/>
      <c r="P140" s="38"/>
      <c r="Q140" s="38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7:35" ht="30.6" customHeight="1" x14ac:dyDescent="0.25">
      <c r="J141" t="e">
        <f>LEFT(Registrations!#REF!,2)</f>
        <v>#REF!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7:35" ht="30.6" customHeight="1" x14ac:dyDescent="0.25">
      <c r="G142" s="63" t="s">
        <v>1344</v>
      </c>
      <c r="J142" t="e">
        <f>LEFT(Registrations!#REF!,2)</f>
        <v>#REF!</v>
      </c>
      <c r="N142"/>
      <c r="O142"/>
      <c r="P142" s="38"/>
      <c r="Q142" s="38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7:35" ht="30.6" customHeight="1" x14ac:dyDescent="0.25">
      <c r="G143" s="26" t="s">
        <v>1325</v>
      </c>
      <c r="H143" s="26" t="s">
        <v>1324</v>
      </c>
      <c r="I143" s="26" t="s">
        <v>1304</v>
      </c>
      <c r="J143" t="e">
        <f>LEFT(Registrations!#REF!,2)</f>
        <v>#REF!</v>
      </c>
      <c r="N143"/>
      <c r="O143"/>
      <c r="P143" s="38"/>
      <c r="Q143" s="38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7:35" ht="30.6" customHeight="1" x14ac:dyDescent="0.25">
      <c r="G144" s="26" t="s">
        <v>1312</v>
      </c>
      <c r="H144" s="26">
        <v>2484692636</v>
      </c>
      <c r="I144" s="26" t="s">
        <v>1304</v>
      </c>
      <c r="J144" t="e">
        <f>LEFT(Registrations!#REF!,2)</f>
        <v>#REF!</v>
      </c>
      <c r="N144"/>
      <c r="O144"/>
      <c r="P144" s="38"/>
      <c r="Q144" s="38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30.6" customHeight="1" x14ac:dyDescent="0.25">
      <c r="G145" s="26" t="s">
        <v>1320</v>
      </c>
      <c r="H145" s="26" t="s">
        <v>1319</v>
      </c>
      <c r="I145" s="26" t="s">
        <v>1304</v>
      </c>
      <c r="J145" t="e">
        <f>LEFT(Registrations!#REF!,2)</f>
        <v>#REF!</v>
      </c>
      <c r="N145"/>
      <c r="O145"/>
      <c r="P145" s="38"/>
      <c r="Q145" s="38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30.6" customHeight="1" x14ac:dyDescent="0.25">
      <c r="G146" s="26" t="s">
        <v>361</v>
      </c>
      <c r="H146" s="26">
        <v>2484899458</v>
      </c>
      <c r="I146" s="26" t="s">
        <v>1304</v>
      </c>
      <c r="J146" t="e">
        <f>LEFT(Registrations!#REF!,2)</f>
        <v>#REF!</v>
      </c>
      <c r="N146"/>
      <c r="O146"/>
      <c r="P146" s="38"/>
      <c r="Q146" s="38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30.6" customHeight="1" x14ac:dyDescent="0.25">
      <c r="G147" s="26" t="s">
        <v>896</v>
      </c>
      <c r="H147" s="26">
        <v>2487665507</v>
      </c>
      <c r="I147" s="26" t="s">
        <v>1304</v>
      </c>
      <c r="J147" t="e">
        <f>LEFT(Registrations!#REF!,2)</f>
        <v>#REF!</v>
      </c>
      <c r="N147"/>
      <c r="O147"/>
      <c r="P147" s="38"/>
      <c r="Q147" s="38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30.6" customHeight="1" x14ac:dyDescent="0.25">
      <c r="G148" s="26"/>
      <c r="J148" t="e">
        <f>LEFT(Registrations!#REF!,2)</f>
        <v>#REF!</v>
      </c>
      <c r="N148"/>
      <c r="O148"/>
      <c r="P148" s="38"/>
      <c r="Q148" s="3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30.6" customHeight="1" x14ac:dyDescent="0.25">
      <c r="G149" s="65" t="s">
        <v>1347</v>
      </c>
      <c r="H149" s="26" t="s">
        <v>1348</v>
      </c>
      <c r="J149" t="e">
        <f>LEFT(Registrations!#REF!,2)</f>
        <v>#REF!</v>
      </c>
      <c r="N149"/>
      <c r="O149"/>
      <c r="P149" s="38"/>
      <c r="Q149" s="38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30.6" customHeight="1" x14ac:dyDescent="0.25">
      <c r="G150" s="26" t="s">
        <v>1336</v>
      </c>
      <c r="H150" s="26" t="s">
        <v>1335</v>
      </c>
      <c r="I150" s="26" t="s">
        <v>1304</v>
      </c>
      <c r="J150" t="e">
        <f>LEFT(Registrations!#REF!,2)</f>
        <v>#REF!</v>
      </c>
      <c r="N150"/>
      <c r="O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30.6" customHeight="1" x14ac:dyDescent="0.25">
      <c r="G151" s="48" t="s">
        <v>1322</v>
      </c>
      <c r="H151" s="26">
        <v>5172820756</v>
      </c>
      <c r="I151" s="26" t="s">
        <v>1304</v>
      </c>
      <c r="J151" t="e">
        <f>LEFT(Registrations!#REF!,2)</f>
        <v>#REF!</v>
      </c>
      <c r="N151"/>
      <c r="O151"/>
      <c r="P151" s="38"/>
      <c r="Q151" s="38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30.6" customHeight="1" x14ac:dyDescent="0.25">
      <c r="G152" s="26" t="s">
        <v>1326</v>
      </c>
      <c r="H152" s="26">
        <v>2484692708</v>
      </c>
      <c r="I152" s="26" t="s">
        <v>1304</v>
      </c>
      <c r="J152" t="e">
        <f>LEFT(Registrations!#REF!,2)</f>
        <v>#REF!</v>
      </c>
      <c r="N152"/>
      <c r="O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30.6" customHeight="1" x14ac:dyDescent="0.25">
      <c r="G153" s="26"/>
      <c r="J153" t="e">
        <f>LEFT(Registrations!#REF!,2)</f>
        <v>#REF!</v>
      </c>
      <c r="N153"/>
      <c r="O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30.6" customHeight="1" x14ac:dyDescent="0.25">
      <c r="G154" s="26"/>
      <c r="J154" t="e">
        <f>LEFT(Registrations!#REF!,2)</f>
        <v>#REF!</v>
      </c>
      <c r="N154"/>
      <c r="O154"/>
      <c r="P154" s="38"/>
      <c r="Q154" s="38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30.6" customHeight="1" x14ac:dyDescent="0.25">
      <c r="G155" s="26" t="s">
        <v>1341</v>
      </c>
      <c r="H155" s="26">
        <v>2487633074</v>
      </c>
      <c r="I155" s="26" t="s">
        <v>1304</v>
      </c>
      <c r="J155" t="e">
        <f>LEFT(Registrations!#REF!,2)</f>
        <v>#REF!</v>
      </c>
      <c r="N155"/>
      <c r="O155"/>
      <c r="P155" s="38"/>
      <c r="Q155" s="38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30.6" customHeight="1" x14ac:dyDescent="0.25">
      <c r="G156" s="26" t="s">
        <v>1340</v>
      </c>
      <c r="H156" s="26" t="s">
        <v>1339</v>
      </c>
      <c r="I156" s="26" t="s">
        <v>1304</v>
      </c>
      <c r="J156" t="e">
        <f>LEFT(Registrations!#REF!,2)</f>
        <v>#REF!</v>
      </c>
      <c r="N156"/>
      <c r="O156"/>
      <c r="P156" s="38"/>
      <c r="Q156" s="38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30.6" customHeight="1" x14ac:dyDescent="0.25">
      <c r="G157" s="26" t="s">
        <v>1328</v>
      </c>
      <c r="H157" s="26" t="s">
        <v>1327</v>
      </c>
      <c r="I157" s="26" t="s">
        <v>1304</v>
      </c>
      <c r="J157" t="e">
        <f>LEFT(Registrations!#REF!,2)</f>
        <v>#REF!</v>
      </c>
      <c r="N157"/>
      <c r="O157"/>
      <c r="P157" s="38"/>
      <c r="Q157" s="38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30.6" customHeight="1" x14ac:dyDescent="0.25">
      <c r="G158" s="26" t="s">
        <v>1316</v>
      </c>
      <c r="H158" s="26" t="s">
        <v>1315</v>
      </c>
      <c r="I158" s="26" t="s">
        <v>1304</v>
      </c>
      <c r="J158" t="e">
        <f>LEFT(Registrations!#REF!,2)</f>
        <v>#REF!</v>
      </c>
      <c r="N158"/>
      <c r="O158"/>
      <c r="P158" s="38"/>
      <c r="Q158" s="3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30.6" customHeight="1" x14ac:dyDescent="0.25">
      <c r="A159" s="34"/>
      <c r="E159" s="26"/>
      <c r="F159" s="45"/>
      <c r="G159" s="26"/>
      <c r="J159" t="str">
        <f t="shared" ref="J159:J162" si="0">LEFT(F159,2)</f>
        <v/>
      </c>
      <c r="N159"/>
      <c r="O159"/>
      <c r="P159" s="38"/>
      <c r="Q159" s="38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30.6" customHeight="1" x14ac:dyDescent="0.25">
      <c r="A160" s="34"/>
      <c r="C160" s="33"/>
      <c r="E160" s="26"/>
      <c r="F160" s="45"/>
      <c r="G160" s="26"/>
      <c r="J160" t="str">
        <f t="shared" si="0"/>
        <v/>
      </c>
      <c r="N160"/>
      <c r="O160"/>
      <c r="P160" s="38"/>
      <c r="Q160" s="38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30.6" customHeight="1" x14ac:dyDescent="0.25">
      <c r="A161" s="34"/>
      <c r="E161" s="26"/>
      <c r="F161" s="45"/>
      <c r="G161" s="26"/>
      <c r="J161" t="str">
        <f t="shared" si="0"/>
        <v/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30.6" customHeight="1" x14ac:dyDescent="0.25">
      <c r="A162" s="34" t="s">
        <v>1349</v>
      </c>
      <c r="B162" s="39"/>
      <c r="E162" s="26"/>
      <c r="F162" s="45"/>
      <c r="G162" s="26"/>
      <c r="J162" t="str">
        <f t="shared" si="0"/>
        <v/>
      </c>
      <c r="N162"/>
    </row>
    <row r="163" spans="1:35" ht="28.2" customHeight="1" thickBot="1" x14ac:dyDescent="0.3">
      <c r="A163" s="41" t="s">
        <v>91</v>
      </c>
      <c r="B163" s="66" t="s">
        <v>1261</v>
      </c>
      <c r="C163" s="42" t="s">
        <v>1346</v>
      </c>
      <c r="D163" s="46" t="s">
        <v>1342</v>
      </c>
      <c r="E163" s="47">
        <f>VLOOKUP(A163,Contacts!$A$1:$F$103,3,1)</f>
        <v>0</v>
      </c>
      <c r="F163" s="60" t="s">
        <v>1343</v>
      </c>
      <c r="G163" s="32" t="s">
        <v>1303</v>
      </c>
      <c r="H163" s="26">
        <v>2484440584</v>
      </c>
      <c r="I163" s="26" t="s">
        <v>1304</v>
      </c>
      <c r="N163"/>
      <c r="O163"/>
      <c r="P163" s="38"/>
      <c r="Q163" s="38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28.95" customHeight="1" x14ac:dyDescent="0.25">
      <c r="A164" s="43"/>
      <c r="E164" s="26"/>
      <c r="F164" s="45"/>
      <c r="G164" s="26"/>
      <c r="N164"/>
      <c r="O164"/>
      <c r="P164" s="38"/>
      <c r="Q164" s="38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28.95" customHeight="1" x14ac:dyDescent="0.25">
      <c r="A165" s="43"/>
      <c r="E165" s="26"/>
      <c r="F165" s="45"/>
      <c r="G165" s="26"/>
      <c r="N165"/>
      <c r="O165"/>
      <c r="P165" s="38"/>
      <c r="Q165" s="38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28.95" customHeight="1" x14ac:dyDescent="0.25">
      <c r="A166" s="34"/>
      <c r="D166" s="36"/>
      <c r="F166" s="44"/>
      <c r="N166"/>
      <c r="P166"/>
      <c r="Q166"/>
    </row>
    <row r="167" spans="1:35" ht="28.95" customHeight="1" x14ac:dyDescent="0.25">
      <c r="A167" s="43"/>
      <c r="D167" s="36"/>
      <c r="F167" s="45"/>
      <c r="G167" s="26"/>
      <c r="N167"/>
      <c r="O167"/>
      <c r="P167" s="38"/>
      <c r="Q167" s="38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1:35" ht="28.95" customHeight="1" x14ac:dyDescent="0.25">
      <c r="A168" s="43"/>
      <c r="D168" s="36"/>
      <c r="E168" s="26"/>
      <c r="F168" s="45"/>
      <c r="G168" s="26"/>
      <c r="N168"/>
      <c r="O168"/>
      <c r="P168" s="38"/>
      <c r="Q168" s="3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1:35" ht="28.95" customHeight="1" x14ac:dyDescent="0.25">
      <c r="A169" s="43"/>
      <c r="D169" s="36"/>
      <c r="E169" s="26"/>
      <c r="F169" s="45"/>
      <c r="G169" s="26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5" ht="28.95" customHeight="1" x14ac:dyDescent="0.25">
      <c r="A170" s="34"/>
      <c r="E170" s="26"/>
      <c r="F170" s="45"/>
      <c r="G170" s="26"/>
      <c r="N170"/>
    </row>
    <row r="171" spans="1:35" ht="28.95" customHeight="1" x14ac:dyDescent="0.25">
      <c r="A171" s="43"/>
      <c r="D171" s="36"/>
      <c r="E171" s="26"/>
      <c r="F171" s="45"/>
      <c r="G171" s="26"/>
      <c r="N171"/>
    </row>
    <row r="172" spans="1:35" ht="28.95" customHeight="1" x14ac:dyDescent="0.25">
      <c r="A172" s="34"/>
      <c r="E172" s="26"/>
      <c r="F172" s="45"/>
      <c r="G172" s="26"/>
      <c r="N172"/>
    </row>
    <row r="173" spans="1:35" ht="28.95" customHeight="1" x14ac:dyDescent="0.25">
      <c r="A173" s="34"/>
      <c r="E173" s="26"/>
      <c r="F173" s="45"/>
      <c r="G173" s="26"/>
    </row>
    <row r="174" spans="1:35" ht="28.95" customHeight="1" thickBot="1" x14ac:dyDescent="0.3">
      <c r="A174" s="41"/>
      <c r="B174" s="42"/>
      <c r="C174" s="42"/>
      <c r="D174" s="46"/>
      <c r="E174" s="47"/>
      <c r="F174" s="60"/>
      <c r="G174" s="26"/>
    </row>
    <row r="175" spans="1:35" ht="30.6" customHeight="1" x14ac:dyDescent="0.25"/>
    <row r="176" spans="1:35" ht="30.6" customHeight="1" x14ac:dyDescent="0.25">
      <c r="A176" s="39"/>
      <c r="B176" s="26"/>
      <c r="C176" s="26"/>
      <c r="D176" s="61"/>
    </row>
    <row r="177" spans="1:4" ht="30.6" customHeight="1" x14ac:dyDescent="0.25">
      <c r="A177" s="39"/>
      <c r="B177" s="26"/>
      <c r="C177" s="26"/>
      <c r="D177" s="61"/>
    </row>
    <row r="178" spans="1:4" ht="30.6" customHeight="1" x14ac:dyDescent="0.25">
      <c r="A178" s="39"/>
      <c r="B178" s="26"/>
      <c r="C178" s="26"/>
      <c r="D178" s="61"/>
    </row>
    <row r="179" spans="1:4" ht="30.6" customHeight="1" x14ac:dyDescent="0.25">
      <c r="A179" s="39"/>
      <c r="B179" s="26"/>
      <c r="C179" s="26"/>
      <c r="D179" s="61"/>
    </row>
    <row r="180" spans="1:4" ht="30.6" customHeight="1" x14ac:dyDescent="0.25">
      <c r="A180" s="39"/>
      <c r="B180" s="26"/>
      <c r="C180" s="26"/>
      <c r="D180" s="61"/>
    </row>
    <row r="181" spans="1:4" ht="30.6" customHeight="1" x14ac:dyDescent="0.25">
      <c r="A181" s="39"/>
      <c r="B181" s="26"/>
      <c r="C181" s="26"/>
      <c r="D181" s="61"/>
    </row>
    <row r="186" spans="1:4" ht="13.5" customHeight="1" x14ac:dyDescent="0.25">
      <c r="A186" s="62"/>
    </row>
    <row r="187" spans="1:4" ht="13.5" customHeight="1" x14ac:dyDescent="0.25">
      <c r="A187" s="49"/>
    </row>
    <row r="188" spans="1:4" ht="13.5" customHeight="1" x14ac:dyDescent="0.25">
      <c r="A188" s="62"/>
    </row>
    <row r="189" spans="1:4" ht="13.5" customHeight="1" x14ac:dyDescent="0.25">
      <c r="A189" s="49"/>
    </row>
    <row r="190" spans="1:4" ht="13.5" customHeight="1" x14ac:dyDescent="0.25">
      <c r="A190" s="49"/>
    </row>
    <row r="191" spans="1:4" ht="13.5" customHeight="1" x14ac:dyDescent="0.25">
      <c r="A191" s="49"/>
    </row>
    <row r="192" spans="1:4" ht="13.5" customHeight="1" x14ac:dyDescent="0.25">
      <c r="A192" s="49"/>
    </row>
    <row r="193" spans="1:35" ht="13.5" customHeight="1" x14ac:dyDescent="0.25">
      <c r="A193" s="49"/>
    </row>
    <row r="194" spans="1:35" ht="13.5" customHeight="1" x14ac:dyDescent="0.25">
      <c r="A194" s="49"/>
    </row>
    <row r="195" spans="1:35" ht="13.5" customHeight="1" x14ac:dyDescent="0.25">
      <c r="A195" s="49"/>
    </row>
    <row r="196" spans="1:35" ht="13.5" customHeight="1" x14ac:dyDescent="0.25">
      <c r="A196" s="49"/>
    </row>
    <row r="197" spans="1:35" ht="28.2" customHeight="1" x14ac:dyDescent="0.25">
      <c r="A197" s="49"/>
      <c r="F197" s="35"/>
      <c r="G197" s="35"/>
      <c r="N197"/>
      <c r="P197" s="38"/>
      <c r="Q197" s="38"/>
    </row>
    <row r="198" spans="1:35" ht="28.2" customHeight="1" x14ac:dyDescent="0.25">
      <c r="A198" s="49"/>
      <c r="E198" s="26"/>
      <c r="F198" s="26"/>
      <c r="G198" s="26"/>
      <c r="N198"/>
      <c r="O198"/>
      <c r="P198" s="38"/>
      <c r="Q198" s="3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ht="30.6" customHeight="1" x14ac:dyDescent="0.25">
      <c r="A199" s="49"/>
      <c r="E199" s="26"/>
      <c r="F199" s="26"/>
      <c r="G199" s="26"/>
      <c r="N199"/>
      <c r="O199"/>
      <c r="P199" s="38"/>
      <c r="Q199" s="38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ht="13.5" customHeight="1" x14ac:dyDescent="0.25">
      <c r="A200" s="49"/>
    </row>
    <row r="201" spans="1:35" ht="13.5" customHeight="1" x14ac:dyDescent="0.25">
      <c r="D201" s="36"/>
    </row>
    <row r="203" spans="1:35" ht="13.5" customHeight="1" x14ac:dyDescent="0.25">
      <c r="A203" s="39"/>
    </row>
    <row r="204" spans="1:35" ht="28.2" customHeight="1" x14ac:dyDescent="0.25">
      <c r="A204" s="34"/>
      <c r="D204" s="36"/>
      <c r="E204" s="26"/>
      <c r="F204" s="45"/>
      <c r="G204" s="26"/>
      <c r="N204"/>
      <c r="O204"/>
      <c r="P204" s="38"/>
      <c r="Q204" s="38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ht="30.6" customHeight="1" x14ac:dyDescent="0.25">
      <c r="A205" s="34"/>
      <c r="E205" s="26"/>
      <c r="F205" s="45"/>
      <c r="G205" s="26"/>
      <c r="N205"/>
      <c r="O205"/>
      <c r="P205" s="38"/>
      <c r="Q205" s="38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45" spans="14:35" ht="13.5" customHeight="1" x14ac:dyDescent="0.25"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4:35" ht="13.5" customHeight="1" x14ac:dyDescent="0.25"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4:35" ht="13.5" customHeight="1" x14ac:dyDescent="0.25"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4:35" ht="13.5" customHeight="1" x14ac:dyDescent="0.25"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4:35" ht="13.5" customHeight="1" x14ac:dyDescent="0.25"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4:35" ht="13.5" customHeight="1" x14ac:dyDescent="0.25"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4:35" ht="13.5" customHeight="1" x14ac:dyDescent="0.25"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4:35" ht="13.5" customHeight="1" x14ac:dyDescent="0.25"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4:35" ht="13.5" customHeight="1" x14ac:dyDescent="0.25"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4:35" ht="13.5" customHeight="1" x14ac:dyDescent="0.25"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4:35" ht="13.5" customHeight="1" x14ac:dyDescent="0.25"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4:35" ht="13.5" customHeight="1" x14ac:dyDescent="0.25"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4:35" ht="13.5" customHeight="1" x14ac:dyDescent="0.25"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4:35" ht="13.5" customHeight="1" x14ac:dyDescent="0.25"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4:35" ht="13.5" customHeight="1" x14ac:dyDescent="0.25"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4:35" ht="13.5" customHeight="1" x14ac:dyDescent="0.25"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4:35" ht="13.5" customHeight="1" x14ac:dyDescent="0.25"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4:35" ht="13.5" customHeight="1" x14ac:dyDescent="0.25"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4:35" ht="13.5" customHeight="1" x14ac:dyDescent="0.25"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4:35" ht="13.5" customHeight="1" x14ac:dyDescent="0.25"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4:35" ht="13.5" customHeight="1" x14ac:dyDescent="0.25"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828808" spans="1:35" ht="13.5" customHeight="1" x14ac:dyDescent="0.25">
      <c r="E828808" s="26"/>
      <c r="F828808" s="26"/>
      <c r="G828808" s="26"/>
      <c r="N828808"/>
      <c r="O828808"/>
      <c r="P828808"/>
      <c r="Q828808"/>
      <c r="R828808"/>
      <c r="S828808"/>
      <c r="T828808"/>
      <c r="U828808"/>
      <c r="V828808"/>
      <c r="W828808"/>
      <c r="X828808"/>
      <c r="Y828808"/>
      <c r="Z828808"/>
      <c r="AA828808"/>
      <c r="AB828808"/>
      <c r="AC828808"/>
      <c r="AD828808"/>
      <c r="AE828808"/>
      <c r="AF828808"/>
      <c r="AG828808"/>
      <c r="AH828808"/>
      <c r="AI828808"/>
    </row>
    <row r="828812" spans="1:35" ht="13.5" customHeight="1" x14ac:dyDescent="0.25">
      <c r="A828812" s="39"/>
      <c r="B828812" s="31"/>
      <c r="C828812" s="26"/>
      <c r="D828812" s="26"/>
    </row>
  </sheetData>
  <sortState xmlns:xlrd2="http://schemas.microsoft.com/office/spreadsheetml/2017/richdata2" ref="A83:I158">
    <sortCondition ref="F83:F158"/>
  </sortState>
  <phoneticPr fontId="11" type="noConversion"/>
  <hyperlinks>
    <hyperlink ref="G149" r:id="rId1" xr:uid="{00000000-0004-0000-0700-000000000000}"/>
  </hyperlinks>
  <pageMargins left="0.7" right="0.7" top="0.75" bottom="0.75" header="0.3" footer="0.3"/>
  <pageSetup scale="10" fitToHeight="8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L312"/>
  <sheetViews>
    <sheetView workbookViewId="0"/>
  </sheetViews>
  <sheetFormatPr defaultRowHeight="11.25" customHeight="1" x14ac:dyDescent="0.25"/>
  <cols>
    <col min="1" max="1" width="22.109375" customWidth="1"/>
    <col min="2" max="2" width="3" bestFit="1" customWidth="1"/>
    <col min="3" max="3" width="13" bestFit="1" customWidth="1"/>
    <col min="4" max="4" width="13.88671875" bestFit="1" customWidth="1"/>
    <col min="5" max="5" width="19.5546875" customWidth="1"/>
    <col min="6" max="6" width="22.6640625" customWidth="1"/>
    <col min="7" max="7" width="61.88671875" customWidth="1"/>
  </cols>
  <sheetData>
    <row r="1" spans="1:9" ht="11.25" customHeight="1" x14ac:dyDescent="0.25">
      <c r="A1" s="88" t="s">
        <v>1511</v>
      </c>
    </row>
    <row r="2" spans="1:9" s="29" customFormat="1" ht="30.6" customHeight="1" x14ac:dyDescent="0.25">
      <c r="A2" s="54" t="s">
        <v>132</v>
      </c>
      <c r="B2" s="54">
        <v>7</v>
      </c>
      <c r="C2" s="54" t="s">
        <v>400</v>
      </c>
      <c r="D2" s="54" t="s">
        <v>731</v>
      </c>
      <c r="E2" s="54" t="s">
        <v>949</v>
      </c>
      <c r="F2" s="54" t="s">
        <v>950</v>
      </c>
      <c r="G2" s="30" t="s">
        <v>424</v>
      </c>
    </row>
    <row r="3" spans="1:9" s="29" customFormat="1" ht="30.6" customHeight="1" x14ac:dyDescent="0.25">
      <c r="A3" s="54" t="s">
        <v>125</v>
      </c>
      <c r="B3" s="54">
        <v>9</v>
      </c>
      <c r="C3" s="54" t="s">
        <v>354</v>
      </c>
      <c r="D3" s="54" t="s">
        <v>733</v>
      </c>
      <c r="E3" s="54" t="s">
        <v>951</v>
      </c>
      <c r="F3" s="54" t="s">
        <v>952</v>
      </c>
      <c r="G3" s="30" t="s">
        <v>426</v>
      </c>
    </row>
    <row r="4" spans="1:9" s="29" customFormat="1" ht="30.6" customHeight="1" x14ac:dyDescent="0.25">
      <c r="A4" s="54" t="s">
        <v>134</v>
      </c>
      <c r="B4" s="54">
        <v>9</v>
      </c>
      <c r="C4" s="54" t="s">
        <v>367</v>
      </c>
      <c r="D4" s="54" t="s">
        <v>735</v>
      </c>
      <c r="E4" s="54" t="s">
        <v>953</v>
      </c>
      <c r="F4" s="54" t="s">
        <v>950</v>
      </c>
      <c r="G4" s="30" t="s">
        <v>428</v>
      </c>
    </row>
    <row r="5" spans="1:9" s="29" customFormat="1" ht="30.6" customHeight="1" x14ac:dyDescent="0.25">
      <c r="A5" s="54" t="s">
        <v>954</v>
      </c>
      <c r="B5" s="54"/>
      <c r="C5" s="54" t="s">
        <v>401</v>
      </c>
      <c r="D5" s="54" t="s">
        <v>353</v>
      </c>
      <c r="E5" s="72" t="s">
        <v>1358</v>
      </c>
      <c r="F5" s="54" t="s">
        <v>1359</v>
      </c>
      <c r="G5" s="69" t="s">
        <v>1561</v>
      </c>
    </row>
    <row r="6" spans="1:9" s="29" customFormat="1" ht="30.6" customHeight="1" x14ac:dyDescent="0.25">
      <c r="A6" s="54" t="s">
        <v>90</v>
      </c>
      <c r="B6" s="54">
        <v>12</v>
      </c>
      <c r="C6" s="54" t="s">
        <v>737</v>
      </c>
      <c r="D6" s="54" t="s">
        <v>735</v>
      </c>
      <c r="E6" s="54" t="s">
        <v>953</v>
      </c>
      <c r="F6" s="54" t="s">
        <v>950</v>
      </c>
      <c r="G6" s="30" t="s">
        <v>428</v>
      </c>
    </row>
    <row r="7" spans="1:9" s="29" customFormat="1" ht="30.6" customHeight="1" x14ac:dyDescent="0.25">
      <c r="A7" s="54" t="s">
        <v>71</v>
      </c>
      <c r="B7" s="54">
        <v>8</v>
      </c>
      <c r="C7" s="54" t="s">
        <v>738</v>
      </c>
      <c r="D7" s="54" t="s">
        <v>735</v>
      </c>
      <c r="E7" s="54" t="s">
        <v>953</v>
      </c>
      <c r="F7" s="54" t="s">
        <v>950</v>
      </c>
      <c r="G7" s="30" t="s">
        <v>428</v>
      </c>
    </row>
    <row r="8" spans="1:9" s="29" customFormat="1" ht="30.6" customHeight="1" x14ac:dyDescent="0.25">
      <c r="A8" s="54" t="s">
        <v>429</v>
      </c>
      <c r="B8" s="54">
        <v>7</v>
      </c>
      <c r="C8" s="54" t="s">
        <v>367</v>
      </c>
      <c r="D8" s="54" t="s">
        <v>739</v>
      </c>
      <c r="E8" s="54" t="s">
        <v>958</v>
      </c>
      <c r="F8" s="54" t="s">
        <v>959</v>
      </c>
      <c r="G8" s="30" t="s">
        <v>430</v>
      </c>
    </row>
    <row r="9" spans="1:9" s="29" customFormat="1" ht="30.6" customHeight="1" x14ac:dyDescent="0.25">
      <c r="A9" s="54" t="s">
        <v>402</v>
      </c>
      <c r="B9" s="54"/>
      <c r="C9" s="54" t="s">
        <v>401</v>
      </c>
      <c r="D9" s="54" t="s">
        <v>741</v>
      </c>
      <c r="E9" s="54" t="s">
        <v>962</v>
      </c>
      <c r="F9" s="54" t="s">
        <v>963</v>
      </c>
      <c r="G9" s="54" t="s">
        <v>964</v>
      </c>
    </row>
    <row r="10" spans="1:9" s="29" customFormat="1" ht="30.6" customHeight="1" x14ac:dyDescent="0.25">
      <c r="A10" s="54" t="s">
        <v>435</v>
      </c>
      <c r="B10" s="54">
        <v>11</v>
      </c>
      <c r="C10" s="54" t="s">
        <v>367</v>
      </c>
      <c r="D10" s="54" t="s">
        <v>742</v>
      </c>
      <c r="E10" s="54" t="s">
        <v>965</v>
      </c>
      <c r="F10" s="54" t="s">
        <v>950</v>
      </c>
      <c r="G10" s="30" t="s">
        <v>437</v>
      </c>
    </row>
    <row r="11" spans="1:9" s="29" customFormat="1" ht="30.6" customHeight="1" x14ac:dyDescent="0.25">
      <c r="A11" s="29" t="s">
        <v>145</v>
      </c>
      <c r="B11" s="29">
        <v>7</v>
      </c>
      <c r="D11" s="29" t="s">
        <v>438</v>
      </c>
      <c r="E11" s="29" t="s">
        <v>439</v>
      </c>
      <c r="F11" s="29" t="s">
        <v>423</v>
      </c>
      <c r="G11" s="30" t="s">
        <v>440</v>
      </c>
      <c r="H11" s="29" t="s">
        <v>259</v>
      </c>
      <c r="I11" s="29" t="s">
        <v>260</v>
      </c>
    </row>
    <row r="12" spans="1:9" s="29" customFormat="1" ht="30.6" customHeight="1" x14ac:dyDescent="0.25">
      <c r="A12" s="54" t="s">
        <v>95</v>
      </c>
      <c r="B12" s="54">
        <v>12</v>
      </c>
      <c r="C12" s="54" t="s">
        <v>354</v>
      </c>
      <c r="D12" s="54" t="s">
        <v>743</v>
      </c>
      <c r="E12" s="54" t="s">
        <v>966</v>
      </c>
      <c r="F12" s="54" t="s">
        <v>967</v>
      </c>
      <c r="G12" s="30" t="s">
        <v>442</v>
      </c>
    </row>
    <row r="13" spans="1:9" s="29" customFormat="1" ht="30.6" customHeight="1" x14ac:dyDescent="0.25">
      <c r="A13" s="54" t="s">
        <v>380</v>
      </c>
      <c r="B13" s="54">
        <v>8</v>
      </c>
      <c r="C13" s="54" t="s">
        <v>738</v>
      </c>
      <c r="D13" s="54" t="s">
        <v>744</v>
      </c>
      <c r="E13" s="54" t="s">
        <v>968</v>
      </c>
      <c r="F13" s="54" t="s">
        <v>969</v>
      </c>
      <c r="G13" s="30" t="s">
        <v>445</v>
      </c>
    </row>
    <row r="14" spans="1:9" s="29" customFormat="1" ht="30.6" customHeight="1" x14ac:dyDescent="0.25">
      <c r="A14" s="54" t="s">
        <v>146</v>
      </c>
      <c r="B14" s="54">
        <v>10</v>
      </c>
      <c r="C14" s="54" t="s">
        <v>367</v>
      </c>
      <c r="D14" s="54" t="s">
        <v>745</v>
      </c>
      <c r="E14" s="54" t="s">
        <v>970</v>
      </c>
      <c r="F14" s="54" t="s">
        <v>971</v>
      </c>
      <c r="G14" s="30" t="s">
        <v>447</v>
      </c>
    </row>
    <row r="15" spans="1:9" s="29" customFormat="1" ht="30.6" customHeight="1" x14ac:dyDescent="0.25">
      <c r="A15" s="54" t="s">
        <v>403</v>
      </c>
      <c r="B15" s="54"/>
      <c r="C15" s="54" t="s">
        <v>401</v>
      </c>
      <c r="D15" s="54" t="s">
        <v>747</v>
      </c>
      <c r="E15" s="54" t="s">
        <v>972</v>
      </c>
      <c r="F15" s="54" t="s">
        <v>973</v>
      </c>
      <c r="G15" s="54" t="s">
        <v>974</v>
      </c>
    </row>
    <row r="16" spans="1:9" s="29" customFormat="1" ht="30.6" customHeight="1" x14ac:dyDescent="0.25">
      <c r="A16" s="54" t="s">
        <v>149</v>
      </c>
      <c r="B16" s="54">
        <v>12</v>
      </c>
      <c r="C16" s="54" t="s">
        <v>367</v>
      </c>
      <c r="D16" s="54" t="s">
        <v>748</v>
      </c>
      <c r="E16" s="54" t="s">
        <v>975</v>
      </c>
      <c r="F16" s="54" t="s">
        <v>967</v>
      </c>
      <c r="G16" s="30" t="s">
        <v>452</v>
      </c>
    </row>
    <row r="17" spans="1:9" s="29" customFormat="1" ht="30.6" customHeight="1" x14ac:dyDescent="0.25">
      <c r="A17" s="54" t="s">
        <v>150</v>
      </c>
      <c r="B17" s="54">
        <v>10</v>
      </c>
      <c r="C17" s="54" t="s">
        <v>354</v>
      </c>
      <c r="D17" s="54" t="s">
        <v>749</v>
      </c>
      <c r="E17" s="54" t="s">
        <v>976</v>
      </c>
      <c r="F17" s="54" t="s">
        <v>973</v>
      </c>
      <c r="G17" s="30" t="s">
        <v>453</v>
      </c>
    </row>
    <row r="18" spans="1:9" s="29" customFormat="1" ht="30.6" customHeight="1" x14ac:dyDescent="0.25">
      <c r="A18" s="54" t="s">
        <v>977</v>
      </c>
      <c r="B18" s="54">
        <v>8</v>
      </c>
      <c r="C18" s="54" t="s">
        <v>738</v>
      </c>
      <c r="D18" s="54" t="s">
        <v>751</v>
      </c>
      <c r="E18" s="54" t="s">
        <v>978</v>
      </c>
      <c r="F18" s="54" t="s">
        <v>973</v>
      </c>
      <c r="G18" s="30" t="s">
        <v>455</v>
      </c>
    </row>
    <row r="19" spans="1:9" s="29" customFormat="1" ht="30.6" customHeight="1" x14ac:dyDescent="0.25">
      <c r="A19" s="54" t="s">
        <v>333</v>
      </c>
      <c r="B19" s="54"/>
      <c r="C19" s="54" t="s">
        <v>405</v>
      </c>
      <c r="D19" s="54" t="s">
        <v>752</v>
      </c>
      <c r="E19" s="54" t="s">
        <v>979</v>
      </c>
      <c r="F19" s="54" t="s">
        <v>980</v>
      </c>
      <c r="G19" s="30" t="s">
        <v>456</v>
      </c>
    </row>
    <row r="20" spans="1:9" s="29" customFormat="1" ht="30.6" customHeight="1" x14ac:dyDescent="0.25">
      <c r="A20" s="54" t="s">
        <v>152</v>
      </c>
      <c r="B20" s="54">
        <v>10</v>
      </c>
      <c r="C20" s="54" t="s">
        <v>354</v>
      </c>
      <c r="D20" s="54" t="s">
        <v>752</v>
      </c>
      <c r="E20" s="54" t="s">
        <v>979</v>
      </c>
      <c r="F20" s="54" t="s">
        <v>980</v>
      </c>
      <c r="G20" s="30" t="s">
        <v>456</v>
      </c>
    </row>
    <row r="21" spans="1:9" s="29" customFormat="1" ht="30.6" customHeight="1" x14ac:dyDescent="0.25">
      <c r="A21" s="29" t="s">
        <v>154</v>
      </c>
      <c r="B21" s="29">
        <v>12</v>
      </c>
      <c r="D21" s="29" t="s">
        <v>457</v>
      </c>
      <c r="E21" s="29" t="s">
        <v>458</v>
      </c>
      <c r="F21" s="29" t="s">
        <v>459</v>
      </c>
      <c r="G21" s="30" t="s">
        <v>460</v>
      </c>
      <c r="H21" s="29" t="s">
        <v>256</v>
      </c>
      <c r="I21" s="29" t="s">
        <v>262</v>
      </c>
    </row>
    <row r="22" spans="1:9" s="29" customFormat="1" ht="30.6" customHeight="1" x14ac:dyDescent="0.25">
      <c r="A22" s="29" t="s">
        <v>124</v>
      </c>
      <c r="B22" s="29">
        <v>8</v>
      </c>
      <c r="D22" s="29" t="s">
        <v>461</v>
      </c>
      <c r="E22" s="29" t="s">
        <v>462</v>
      </c>
      <c r="F22" s="29" t="s">
        <v>463</v>
      </c>
      <c r="G22" s="30" t="s">
        <v>464</v>
      </c>
      <c r="H22" s="29" t="s">
        <v>256</v>
      </c>
      <c r="I22" s="29" t="s">
        <v>263</v>
      </c>
    </row>
    <row r="23" spans="1:9" s="29" customFormat="1" ht="30.6" customHeight="1" x14ac:dyDescent="0.25">
      <c r="A23" s="54" t="s">
        <v>981</v>
      </c>
      <c r="B23" s="54">
        <v>7</v>
      </c>
      <c r="C23" s="54" t="s">
        <v>400</v>
      </c>
      <c r="D23" s="54" t="s">
        <v>753</v>
      </c>
      <c r="E23" s="54" t="s">
        <v>982</v>
      </c>
      <c r="F23" s="54" t="s">
        <v>983</v>
      </c>
      <c r="G23" s="30" t="s">
        <v>466</v>
      </c>
    </row>
    <row r="24" spans="1:9" s="29" customFormat="1" ht="30.6" customHeight="1" thickBot="1" x14ac:dyDescent="0.3">
      <c r="A24" s="54" t="s">
        <v>984</v>
      </c>
      <c r="B24" s="54">
        <v>10</v>
      </c>
      <c r="C24" s="54" t="s">
        <v>354</v>
      </c>
      <c r="D24" s="54" t="s">
        <v>755</v>
      </c>
      <c r="E24" s="54" t="s">
        <v>985</v>
      </c>
      <c r="F24" s="54" t="s">
        <v>983</v>
      </c>
      <c r="G24" s="30" t="s">
        <v>467</v>
      </c>
    </row>
    <row r="25" spans="1:9" s="29" customFormat="1" ht="30.6" customHeight="1" thickBot="1" x14ac:dyDescent="0.3">
      <c r="A25" s="54" t="s">
        <v>383</v>
      </c>
      <c r="B25" s="54"/>
      <c r="C25" s="54" t="s">
        <v>401</v>
      </c>
      <c r="D25" s="54" t="s">
        <v>756</v>
      </c>
      <c r="E25" s="54" t="s">
        <v>986</v>
      </c>
      <c r="F25" s="54" t="s">
        <v>973</v>
      </c>
      <c r="G25" s="69" t="s">
        <v>1357</v>
      </c>
      <c r="H25" s="67" t="s">
        <v>1351</v>
      </c>
      <c r="I25" s="68"/>
    </row>
    <row r="26" spans="1:9" s="29" customFormat="1" ht="30.6" customHeight="1" x14ac:dyDescent="0.25">
      <c r="A26" s="54" t="s">
        <v>368</v>
      </c>
      <c r="B26" s="54"/>
      <c r="C26" s="54" t="s">
        <v>401</v>
      </c>
      <c r="D26" s="54" t="s">
        <v>759</v>
      </c>
      <c r="E26" s="54" t="s">
        <v>988</v>
      </c>
      <c r="F26" s="54" t="s">
        <v>961</v>
      </c>
      <c r="G26" s="54" t="s">
        <v>989</v>
      </c>
    </row>
    <row r="27" spans="1:9" s="29" customFormat="1" ht="30.6" customHeight="1" x14ac:dyDescent="0.25">
      <c r="A27" s="29" t="s">
        <v>161</v>
      </c>
      <c r="B27" s="29">
        <v>11</v>
      </c>
      <c r="D27" s="29" t="s">
        <v>473</v>
      </c>
      <c r="E27" s="29" t="s">
        <v>474</v>
      </c>
      <c r="F27" s="29" t="s">
        <v>475</v>
      </c>
      <c r="G27" s="30" t="s">
        <v>476</v>
      </c>
      <c r="H27" s="29" t="s">
        <v>266</v>
      </c>
      <c r="I27" s="29" t="s">
        <v>256</v>
      </c>
    </row>
    <row r="28" spans="1:9" s="29" customFormat="1" ht="30.6" customHeight="1" x14ac:dyDescent="0.25">
      <c r="A28" s="54" t="s">
        <v>68</v>
      </c>
      <c r="B28" s="54">
        <v>7</v>
      </c>
      <c r="C28" s="54" t="s">
        <v>406</v>
      </c>
      <c r="D28" s="54" t="s">
        <v>760</v>
      </c>
      <c r="E28" s="54" t="s">
        <v>990</v>
      </c>
      <c r="F28" s="54" t="s">
        <v>991</v>
      </c>
      <c r="G28" s="30" t="s">
        <v>482</v>
      </c>
    </row>
    <row r="29" spans="1:9" s="29" customFormat="1" ht="30.6" customHeight="1" x14ac:dyDescent="0.25">
      <c r="A29" s="54" t="s">
        <v>88</v>
      </c>
      <c r="B29" s="54">
        <v>10</v>
      </c>
      <c r="C29" s="54" t="s">
        <v>367</v>
      </c>
      <c r="D29" s="54" t="s">
        <v>761</v>
      </c>
      <c r="E29" s="54" t="s">
        <v>992</v>
      </c>
      <c r="F29" s="54" t="s">
        <v>971</v>
      </c>
      <c r="G29" s="30" t="s">
        <v>484</v>
      </c>
    </row>
    <row r="30" spans="1:9" s="29" customFormat="1" ht="30.6" customHeight="1" x14ac:dyDescent="0.25">
      <c r="A30" s="54" t="s">
        <v>994</v>
      </c>
      <c r="B30" s="54"/>
      <c r="C30" s="54" t="s">
        <v>405</v>
      </c>
      <c r="D30" s="54" t="s">
        <v>761</v>
      </c>
      <c r="E30" s="54" t="s">
        <v>992</v>
      </c>
      <c r="F30" s="54" t="s">
        <v>971</v>
      </c>
      <c r="G30" s="54" t="s">
        <v>993</v>
      </c>
    </row>
    <row r="31" spans="1:9" s="29" customFormat="1" ht="30.6" customHeight="1" x14ac:dyDescent="0.25">
      <c r="A31" s="54" t="s">
        <v>101</v>
      </c>
      <c r="B31" s="54">
        <v>10</v>
      </c>
      <c r="C31" s="54" t="s">
        <v>367</v>
      </c>
      <c r="D31" s="54" t="s">
        <v>762</v>
      </c>
      <c r="E31" s="54" t="s">
        <v>995</v>
      </c>
      <c r="F31" s="54" t="s">
        <v>983</v>
      </c>
      <c r="G31" s="30" t="s">
        <v>485</v>
      </c>
    </row>
    <row r="32" spans="1:9" s="29" customFormat="1" ht="30.6" customHeight="1" x14ac:dyDescent="0.25">
      <c r="A32" s="54" t="s">
        <v>73</v>
      </c>
      <c r="B32" s="54">
        <v>8</v>
      </c>
      <c r="C32" s="54" t="s">
        <v>367</v>
      </c>
      <c r="D32" s="54" t="s">
        <v>763</v>
      </c>
      <c r="E32" s="54" t="s">
        <v>996</v>
      </c>
      <c r="F32" s="54" t="s">
        <v>950</v>
      </c>
      <c r="G32" s="30" t="s">
        <v>486</v>
      </c>
    </row>
    <row r="33" spans="1:9" s="29" customFormat="1" ht="30.6" customHeight="1" x14ac:dyDescent="0.25">
      <c r="A33" s="54" t="s">
        <v>120</v>
      </c>
      <c r="B33" s="54">
        <v>12</v>
      </c>
      <c r="C33" s="54" t="s">
        <v>354</v>
      </c>
      <c r="D33" s="54" t="s">
        <v>765</v>
      </c>
      <c r="E33" s="54" t="s">
        <v>997</v>
      </c>
      <c r="F33" s="54" t="s">
        <v>973</v>
      </c>
      <c r="G33" s="30" t="s">
        <v>488</v>
      </c>
    </row>
    <row r="34" spans="1:9" s="29" customFormat="1" ht="30.6" customHeight="1" x14ac:dyDescent="0.25">
      <c r="A34" s="29" t="s">
        <v>169</v>
      </c>
      <c r="B34" s="29">
        <v>7</v>
      </c>
      <c r="D34" s="29" t="s">
        <v>489</v>
      </c>
      <c r="E34" s="29" t="s">
        <v>490</v>
      </c>
      <c r="F34" s="29" t="s">
        <v>450</v>
      </c>
      <c r="G34" s="30" t="s">
        <v>491</v>
      </c>
      <c r="H34" s="29" t="s">
        <v>256</v>
      </c>
      <c r="I34" s="29" t="s">
        <v>269</v>
      </c>
    </row>
    <row r="35" spans="1:9" s="29" customFormat="1" ht="30.6" customHeight="1" x14ac:dyDescent="0.25">
      <c r="A35" s="29" t="s">
        <v>172</v>
      </c>
      <c r="B35" s="50">
        <v>12</v>
      </c>
      <c r="C35" s="50" t="s">
        <v>367</v>
      </c>
      <c r="D35" s="29" t="s">
        <v>492</v>
      </c>
      <c r="E35" s="29" t="s">
        <v>493</v>
      </c>
      <c r="F35" s="29" t="s">
        <v>450</v>
      </c>
      <c r="H35" s="29" t="s">
        <v>270</v>
      </c>
      <c r="I35" s="29" t="s">
        <v>271</v>
      </c>
    </row>
    <row r="36" spans="1:9" s="29" customFormat="1" ht="30.6" customHeight="1" x14ac:dyDescent="0.25">
      <c r="A36" s="54" t="s">
        <v>12</v>
      </c>
      <c r="B36" s="54">
        <v>12</v>
      </c>
      <c r="C36" s="54" t="s">
        <v>737</v>
      </c>
      <c r="D36" s="54" t="s">
        <v>769</v>
      </c>
      <c r="E36" s="54" t="s">
        <v>999</v>
      </c>
      <c r="F36" s="54" t="s">
        <v>973</v>
      </c>
      <c r="G36" s="30" t="s">
        <v>496</v>
      </c>
    </row>
    <row r="37" spans="1:9" s="29" customFormat="1" ht="30.6" customHeight="1" x14ac:dyDescent="0.25">
      <c r="A37" s="54" t="s">
        <v>175</v>
      </c>
      <c r="B37" s="54">
        <v>9</v>
      </c>
      <c r="C37" s="54" t="s">
        <v>367</v>
      </c>
      <c r="D37" s="54" t="s">
        <v>771</v>
      </c>
      <c r="E37" s="57" t="s">
        <v>1000</v>
      </c>
      <c r="F37" s="54" t="s">
        <v>1001</v>
      </c>
      <c r="G37" s="30" t="s">
        <v>504</v>
      </c>
    </row>
    <row r="38" spans="1:9" s="29" customFormat="1" ht="30.6" customHeight="1" x14ac:dyDescent="0.25">
      <c r="A38" s="54" t="s">
        <v>55</v>
      </c>
      <c r="B38" s="54">
        <v>12</v>
      </c>
      <c r="C38" s="54" t="s">
        <v>737</v>
      </c>
      <c r="D38" s="54" t="s">
        <v>773</v>
      </c>
      <c r="E38" s="54" t="s">
        <v>1002</v>
      </c>
      <c r="F38" s="54" t="s">
        <v>973</v>
      </c>
      <c r="G38" s="30" t="s">
        <v>506</v>
      </c>
    </row>
    <row r="39" spans="1:9" s="29" customFormat="1" ht="30.6" customHeight="1" x14ac:dyDescent="0.25">
      <c r="A39" s="54" t="s">
        <v>409</v>
      </c>
      <c r="B39" s="54"/>
      <c r="C39" s="54" t="s">
        <v>405</v>
      </c>
      <c r="D39" s="54" t="s">
        <v>774</v>
      </c>
      <c r="E39" s="54" t="s">
        <v>1003</v>
      </c>
      <c r="F39" s="54" t="s">
        <v>1004</v>
      </c>
      <c r="G39" s="30" t="s">
        <v>408</v>
      </c>
    </row>
    <row r="40" spans="1:9" s="29" customFormat="1" ht="30.6" customHeight="1" x14ac:dyDescent="0.25">
      <c r="A40" s="54" t="s">
        <v>111</v>
      </c>
      <c r="B40" s="54">
        <v>8</v>
      </c>
      <c r="C40" s="54" t="s">
        <v>738</v>
      </c>
      <c r="D40" s="54" t="s">
        <v>774</v>
      </c>
      <c r="E40" s="54" t="s">
        <v>1003</v>
      </c>
      <c r="F40" s="54" t="s">
        <v>1004</v>
      </c>
      <c r="G40" s="30" t="s">
        <v>408</v>
      </c>
    </row>
    <row r="41" spans="1:9" s="29" customFormat="1" ht="30.6" customHeight="1" x14ac:dyDescent="0.25">
      <c r="A41" s="54" t="s">
        <v>25</v>
      </c>
      <c r="B41" s="57">
        <v>12</v>
      </c>
      <c r="C41" s="54" t="s">
        <v>737</v>
      </c>
      <c r="D41" s="54" t="s">
        <v>775</v>
      </c>
      <c r="E41" s="54" t="s">
        <v>1005</v>
      </c>
      <c r="F41" s="54" t="s">
        <v>967</v>
      </c>
      <c r="G41" s="30" t="s">
        <v>512</v>
      </c>
    </row>
    <row r="42" spans="1:9" s="29" customFormat="1" ht="30.6" customHeight="1" x14ac:dyDescent="0.25">
      <c r="A42" s="54" t="s">
        <v>1006</v>
      </c>
      <c r="B42" s="54"/>
      <c r="C42" s="54" t="s">
        <v>401</v>
      </c>
      <c r="D42" s="54" t="s">
        <v>778</v>
      </c>
      <c r="E42" s="54" t="s">
        <v>1007</v>
      </c>
      <c r="F42" s="54" t="s">
        <v>973</v>
      </c>
      <c r="G42" s="54" t="s">
        <v>1008</v>
      </c>
    </row>
    <row r="43" spans="1:9" s="29" customFormat="1" ht="30.6" customHeight="1" x14ac:dyDescent="0.25">
      <c r="A43" s="54" t="s">
        <v>332</v>
      </c>
      <c r="B43" s="54">
        <v>7</v>
      </c>
      <c r="C43" s="54" t="s">
        <v>400</v>
      </c>
      <c r="D43" s="54" t="s">
        <v>779</v>
      </c>
      <c r="E43" s="54" t="s">
        <v>1009</v>
      </c>
      <c r="F43" s="54" t="s">
        <v>973</v>
      </c>
      <c r="G43" s="30" t="s">
        <v>513</v>
      </c>
    </row>
    <row r="44" spans="1:9" s="29" customFormat="1" ht="30.6" customHeight="1" x14ac:dyDescent="0.25">
      <c r="A44" s="54" t="s">
        <v>69</v>
      </c>
      <c r="B44" s="54">
        <v>9</v>
      </c>
      <c r="C44" s="54" t="s">
        <v>367</v>
      </c>
      <c r="D44" s="54" t="s">
        <v>780</v>
      </c>
      <c r="E44" s="54" t="s">
        <v>1010</v>
      </c>
      <c r="F44" s="54" t="s">
        <v>991</v>
      </c>
      <c r="G44" s="30" t="s">
        <v>521</v>
      </c>
    </row>
    <row r="45" spans="1:9" s="29" customFormat="1" ht="30.6" customHeight="1" x14ac:dyDescent="0.25">
      <c r="A45" s="54" t="s">
        <v>85</v>
      </c>
      <c r="B45" s="54">
        <v>10</v>
      </c>
      <c r="C45" s="54" t="s">
        <v>367</v>
      </c>
      <c r="D45" s="54" t="s">
        <v>781</v>
      </c>
      <c r="E45" s="54" t="s">
        <v>1011</v>
      </c>
      <c r="F45" s="54" t="s">
        <v>950</v>
      </c>
      <c r="G45" s="30" t="s">
        <v>522</v>
      </c>
    </row>
    <row r="46" spans="1:9" s="29" customFormat="1" ht="30.6" customHeight="1" x14ac:dyDescent="0.25">
      <c r="A46" s="54" t="s">
        <v>84</v>
      </c>
      <c r="B46" s="54">
        <v>8</v>
      </c>
      <c r="C46" s="54" t="s">
        <v>367</v>
      </c>
      <c r="D46" s="54" t="s">
        <v>781</v>
      </c>
      <c r="E46" s="54" t="s">
        <v>1011</v>
      </c>
      <c r="F46" s="54" t="s">
        <v>950</v>
      </c>
      <c r="G46" s="30" t="s">
        <v>522</v>
      </c>
    </row>
    <row r="47" spans="1:9" s="29" customFormat="1" ht="30.6" customHeight="1" x14ac:dyDescent="0.25">
      <c r="A47" s="54" t="s">
        <v>364</v>
      </c>
      <c r="B47" s="54"/>
      <c r="C47" s="54" t="s">
        <v>367</v>
      </c>
      <c r="D47" s="54" t="s">
        <v>783</v>
      </c>
      <c r="E47" s="54" t="s">
        <v>1012</v>
      </c>
      <c r="F47" s="54" t="s">
        <v>950</v>
      </c>
      <c r="G47" s="54" t="s">
        <v>1013</v>
      </c>
    </row>
    <row r="48" spans="1:9" s="29" customFormat="1" ht="30.6" customHeight="1" x14ac:dyDescent="0.25">
      <c r="A48" s="54" t="s">
        <v>1014</v>
      </c>
      <c r="B48" s="54"/>
      <c r="C48" s="54" t="s">
        <v>367</v>
      </c>
      <c r="D48" s="54" t="s">
        <v>784</v>
      </c>
      <c r="E48" s="54" t="s">
        <v>1015</v>
      </c>
      <c r="F48" s="54" t="s">
        <v>1016</v>
      </c>
      <c r="G48" s="54" t="s">
        <v>1017</v>
      </c>
    </row>
    <row r="49" spans="1:9" s="29" customFormat="1" ht="30.6" customHeight="1" x14ac:dyDescent="0.25">
      <c r="A49" s="54" t="s">
        <v>184</v>
      </c>
      <c r="B49" s="54">
        <v>7</v>
      </c>
      <c r="C49" s="54" t="s">
        <v>406</v>
      </c>
      <c r="D49" s="54" t="s">
        <v>785</v>
      </c>
      <c r="E49" s="54" t="s">
        <v>1018</v>
      </c>
      <c r="F49" s="54" t="s">
        <v>967</v>
      </c>
      <c r="G49" s="30" t="s">
        <v>524</v>
      </c>
    </row>
    <row r="50" spans="1:9" s="29" customFormat="1" ht="30.6" customHeight="1" x14ac:dyDescent="0.25">
      <c r="A50" s="54" t="s">
        <v>76</v>
      </c>
      <c r="B50" s="54">
        <v>10</v>
      </c>
      <c r="C50" s="54" t="s">
        <v>367</v>
      </c>
      <c r="D50" s="54" t="s">
        <v>786</v>
      </c>
      <c r="E50" s="54" t="s">
        <v>1019</v>
      </c>
      <c r="F50" s="54" t="s">
        <v>1001</v>
      </c>
      <c r="G50" s="30" t="s">
        <v>527</v>
      </c>
    </row>
    <row r="51" spans="1:9" s="29" customFormat="1" ht="30.6" customHeight="1" x14ac:dyDescent="0.25">
      <c r="A51" s="54" t="s">
        <v>187</v>
      </c>
      <c r="B51" s="54">
        <v>7</v>
      </c>
      <c r="C51" s="54" t="s">
        <v>406</v>
      </c>
      <c r="D51" s="54" t="s">
        <v>788</v>
      </c>
      <c r="E51" s="54" t="s">
        <v>1020</v>
      </c>
      <c r="F51" s="54" t="s">
        <v>969</v>
      </c>
      <c r="G51" s="30" t="s">
        <v>533</v>
      </c>
    </row>
    <row r="52" spans="1:9" s="29" customFormat="1" ht="30.6" customHeight="1" x14ac:dyDescent="0.25">
      <c r="A52" s="29" t="s">
        <v>190</v>
      </c>
      <c r="B52" s="29">
        <v>7</v>
      </c>
      <c r="D52" s="29" t="s">
        <v>537</v>
      </c>
      <c r="E52" s="29" t="s">
        <v>538</v>
      </c>
      <c r="F52" s="29" t="s">
        <v>433</v>
      </c>
      <c r="G52" s="30" t="s">
        <v>539</v>
      </c>
      <c r="H52" s="29" t="s">
        <v>285</v>
      </c>
      <c r="I52" s="29" t="s">
        <v>256</v>
      </c>
    </row>
    <row r="53" spans="1:9" s="29" customFormat="1" ht="30.6" customHeight="1" x14ac:dyDescent="0.25">
      <c r="A53" s="54" t="s">
        <v>10</v>
      </c>
      <c r="B53" s="54">
        <v>8</v>
      </c>
      <c r="C53" s="54" t="s">
        <v>738</v>
      </c>
      <c r="D53" s="54" t="s">
        <v>789</v>
      </c>
      <c r="E53" s="54" t="s">
        <v>1021</v>
      </c>
      <c r="F53" s="54" t="s">
        <v>967</v>
      </c>
      <c r="G53" s="30" t="s">
        <v>541</v>
      </c>
    </row>
    <row r="54" spans="1:9" s="29" customFormat="1" ht="30.6" customHeight="1" x14ac:dyDescent="0.25">
      <c r="A54" s="54" t="s">
        <v>1022</v>
      </c>
      <c r="B54" s="54">
        <v>11</v>
      </c>
      <c r="C54" s="54" t="s">
        <v>354</v>
      </c>
      <c r="D54" s="54" t="s">
        <v>790</v>
      </c>
      <c r="E54" s="54" t="s">
        <v>1023</v>
      </c>
      <c r="F54" s="54" t="s">
        <v>991</v>
      </c>
      <c r="G54" s="30" t="s">
        <v>547</v>
      </c>
    </row>
    <row r="55" spans="1:9" s="29" customFormat="1" ht="30.6" customHeight="1" x14ac:dyDescent="0.25">
      <c r="A55" s="54" t="s">
        <v>1024</v>
      </c>
      <c r="B55" s="54">
        <v>8</v>
      </c>
      <c r="C55" s="54" t="s">
        <v>738</v>
      </c>
      <c r="D55" s="54" t="s">
        <v>791</v>
      </c>
      <c r="E55" s="54" t="s">
        <v>1025</v>
      </c>
      <c r="F55" s="54" t="s">
        <v>969</v>
      </c>
      <c r="G55" s="58" t="s">
        <v>551</v>
      </c>
    </row>
    <row r="56" spans="1:9" s="29" customFormat="1" ht="30.6" customHeight="1" x14ac:dyDescent="0.25">
      <c r="A56" s="54" t="s">
        <v>107</v>
      </c>
      <c r="B56" s="54">
        <v>12</v>
      </c>
      <c r="C56" s="54" t="s">
        <v>356</v>
      </c>
      <c r="D56" s="54" t="s">
        <v>793</v>
      </c>
      <c r="E56" s="54" t="s">
        <v>1026</v>
      </c>
      <c r="F56" s="54" t="s">
        <v>1027</v>
      </c>
      <c r="G56" s="30" t="s">
        <v>553</v>
      </c>
    </row>
    <row r="57" spans="1:9" s="29" customFormat="1" ht="30.6" customHeight="1" x14ac:dyDescent="0.25">
      <c r="A57" s="54" t="s">
        <v>106</v>
      </c>
      <c r="B57" s="54">
        <v>10</v>
      </c>
      <c r="C57" s="54" t="s">
        <v>367</v>
      </c>
      <c r="D57" s="54" t="s">
        <v>793</v>
      </c>
      <c r="E57" s="54" t="s">
        <v>1026</v>
      </c>
      <c r="F57" s="54" t="s">
        <v>1027</v>
      </c>
      <c r="G57" s="30" t="s">
        <v>553</v>
      </c>
    </row>
    <row r="58" spans="1:9" s="29" customFormat="1" ht="30.6" customHeight="1" x14ac:dyDescent="0.25">
      <c r="A58" s="29" t="s">
        <v>108</v>
      </c>
      <c r="B58" s="29">
        <v>10</v>
      </c>
      <c r="D58" s="29" t="s">
        <v>554</v>
      </c>
      <c r="E58" s="29" t="s">
        <v>555</v>
      </c>
      <c r="F58" s="29" t="s">
        <v>404</v>
      </c>
      <c r="G58" s="30" t="s">
        <v>556</v>
      </c>
      <c r="H58" s="29" t="s">
        <v>290</v>
      </c>
      <c r="I58" s="29" t="s">
        <v>256</v>
      </c>
    </row>
    <row r="59" spans="1:9" s="29" customFormat="1" ht="30.6" customHeight="1" x14ac:dyDescent="0.25">
      <c r="A59" s="54" t="s">
        <v>378</v>
      </c>
      <c r="B59" s="54"/>
      <c r="C59" s="54" t="s">
        <v>405</v>
      </c>
      <c r="D59" s="54" t="s">
        <v>798</v>
      </c>
      <c r="E59" s="54" t="s">
        <v>1030</v>
      </c>
      <c r="F59" s="54" t="s">
        <v>983</v>
      </c>
      <c r="G59" s="30" t="s">
        <v>411</v>
      </c>
    </row>
    <row r="60" spans="1:9" s="29" customFormat="1" ht="30.6" customHeight="1" x14ac:dyDescent="0.25">
      <c r="A60" s="54" t="s">
        <v>123</v>
      </c>
      <c r="B60" s="54">
        <v>10</v>
      </c>
      <c r="C60" s="54" t="s">
        <v>367</v>
      </c>
      <c r="D60" s="54" t="s">
        <v>798</v>
      </c>
      <c r="E60" s="54" t="s">
        <v>1030</v>
      </c>
      <c r="F60" s="54" t="s">
        <v>983</v>
      </c>
      <c r="G60" s="30" t="s">
        <v>411</v>
      </c>
    </row>
    <row r="61" spans="1:9" s="29" customFormat="1" ht="30.6" customHeight="1" x14ac:dyDescent="0.25">
      <c r="A61" s="54" t="s">
        <v>412</v>
      </c>
      <c r="B61" s="54"/>
      <c r="C61" s="54" t="s">
        <v>405</v>
      </c>
      <c r="D61" s="54" t="s">
        <v>800</v>
      </c>
      <c r="E61" s="54" t="s">
        <v>1031</v>
      </c>
      <c r="F61" s="54" t="s">
        <v>1032</v>
      </c>
      <c r="G61" s="54" t="s">
        <v>1033</v>
      </c>
    </row>
    <row r="62" spans="1:9" s="29" customFormat="1" ht="30.6" customHeight="1" x14ac:dyDescent="0.25">
      <c r="A62" s="54" t="s">
        <v>331</v>
      </c>
      <c r="B62" s="54">
        <v>10</v>
      </c>
      <c r="C62" s="54" t="s">
        <v>367</v>
      </c>
      <c r="D62" s="54" t="s">
        <v>802</v>
      </c>
      <c r="E62" s="54" t="s">
        <v>1034</v>
      </c>
      <c r="F62" s="54" t="s">
        <v>967</v>
      </c>
      <c r="G62" s="30" t="s">
        <v>558</v>
      </c>
    </row>
    <row r="63" spans="1:9" s="29" customFormat="1" ht="30.6" customHeight="1" x14ac:dyDescent="0.25">
      <c r="A63" s="54" t="s">
        <v>110</v>
      </c>
      <c r="B63" s="54">
        <v>10</v>
      </c>
      <c r="C63" s="54" t="s">
        <v>354</v>
      </c>
      <c r="D63" s="54" t="s">
        <v>803</v>
      </c>
      <c r="E63" s="54" t="s">
        <v>1035</v>
      </c>
      <c r="F63" s="54" t="s">
        <v>961</v>
      </c>
      <c r="G63" s="30" t="s">
        <v>560</v>
      </c>
    </row>
    <row r="64" spans="1:9" s="29" customFormat="1" ht="30.6" customHeight="1" x14ac:dyDescent="0.25">
      <c r="A64" s="54" t="s">
        <v>112</v>
      </c>
      <c r="B64" s="54">
        <v>9</v>
      </c>
      <c r="C64" s="54" t="s">
        <v>354</v>
      </c>
      <c r="D64" s="54" t="s">
        <v>804</v>
      </c>
      <c r="E64" s="54" t="s">
        <v>1036</v>
      </c>
      <c r="F64" s="54" t="s">
        <v>961</v>
      </c>
      <c r="G64" s="30" t="s">
        <v>561</v>
      </c>
    </row>
    <row r="65" spans="1:9" s="29" customFormat="1" ht="30.6" customHeight="1" x14ac:dyDescent="0.25">
      <c r="A65" s="54" t="s">
        <v>198</v>
      </c>
      <c r="B65" s="54">
        <v>9</v>
      </c>
      <c r="C65" s="54" t="s">
        <v>354</v>
      </c>
      <c r="D65" s="54" t="s">
        <v>805</v>
      </c>
      <c r="E65" s="54" t="s">
        <v>1037</v>
      </c>
      <c r="F65" s="54" t="s">
        <v>973</v>
      </c>
      <c r="G65" s="30" t="s">
        <v>565</v>
      </c>
    </row>
    <row r="66" spans="1:9" s="29" customFormat="1" ht="30.6" customHeight="1" x14ac:dyDescent="0.25">
      <c r="A66" s="54" t="s">
        <v>67</v>
      </c>
      <c r="B66" s="54">
        <v>7</v>
      </c>
      <c r="C66" s="54" t="s">
        <v>406</v>
      </c>
      <c r="D66" s="54" t="s">
        <v>806</v>
      </c>
      <c r="E66" s="54" t="s">
        <v>1038</v>
      </c>
      <c r="F66" s="54" t="s">
        <v>961</v>
      </c>
      <c r="G66" s="58" t="s">
        <v>566</v>
      </c>
    </row>
    <row r="67" spans="1:9" s="29" customFormat="1" ht="30.6" customHeight="1" x14ac:dyDescent="0.25">
      <c r="A67" s="54" t="s">
        <v>13</v>
      </c>
      <c r="B67" s="54">
        <v>10</v>
      </c>
      <c r="C67" s="54" t="s">
        <v>367</v>
      </c>
      <c r="D67" s="54" t="s">
        <v>806</v>
      </c>
      <c r="E67" s="54" t="s">
        <v>1038</v>
      </c>
      <c r="F67" s="54" t="s">
        <v>961</v>
      </c>
      <c r="G67" s="30" t="s">
        <v>566</v>
      </c>
    </row>
    <row r="68" spans="1:9" s="29" customFormat="1" ht="30.6" customHeight="1" x14ac:dyDescent="0.25">
      <c r="A68" s="29" t="s">
        <v>201</v>
      </c>
      <c r="B68" s="29">
        <v>10</v>
      </c>
      <c r="D68" s="29" t="s">
        <v>567</v>
      </c>
      <c r="E68" s="29" t="s">
        <v>568</v>
      </c>
      <c r="F68" s="29" t="s">
        <v>463</v>
      </c>
      <c r="G68" s="30" t="s">
        <v>569</v>
      </c>
      <c r="H68" s="29" t="s">
        <v>293</v>
      </c>
      <c r="I68" s="29" t="s">
        <v>294</v>
      </c>
    </row>
    <row r="69" spans="1:9" s="29" customFormat="1" ht="30.6" customHeight="1" x14ac:dyDescent="0.25">
      <c r="A69" s="29" t="s">
        <v>202</v>
      </c>
      <c r="B69" s="29">
        <v>11</v>
      </c>
      <c r="D69" s="29" t="s">
        <v>567</v>
      </c>
      <c r="E69" s="29" t="s">
        <v>568</v>
      </c>
      <c r="F69" s="29" t="s">
        <v>463</v>
      </c>
      <c r="G69" s="30" t="s">
        <v>569</v>
      </c>
      <c r="H69" s="29" t="s">
        <v>293</v>
      </c>
      <c r="I69" s="29" t="s">
        <v>294</v>
      </c>
    </row>
    <row r="70" spans="1:9" s="29" customFormat="1" ht="30.6" customHeight="1" x14ac:dyDescent="0.25">
      <c r="A70" s="54" t="s">
        <v>366</v>
      </c>
      <c r="B70" s="54"/>
      <c r="C70" s="54" t="s">
        <v>401</v>
      </c>
      <c r="D70" s="54" t="s">
        <v>808</v>
      </c>
      <c r="E70" s="54" t="s">
        <v>1039</v>
      </c>
      <c r="F70" s="54" t="s">
        <v>963</v>
      </c>
      <c r="G70" s="54" t="s">
        <v>1040</v>
      </c>
    </row>
    <row r="71" spans="1:9" s="29" customFormat="1" ht="30.6" customHeight="1" x14ac:dyDescent="0.25">
      <c r="A71" s="54" t="s">
        <v>89</v>
      </c>
      <c r="B71" s="54">
        <v>10</v>
      </c>
      <c r="C71" s="54" t="s">
        <v>367</v>
      </c>
      <c r="D71" s="54" t="s">
        <v>809</v>
      </c>
      <c r="E71" s="54" t="s">
        <v>1041</v>
      </c>
      <c r="F71" s="54" t="s">
        <v>971</v>
      </c>
      <c r="G71" s="30" t="s">
        <v>570</v>
      </c>
    </row>
    <row r="72" spans="1:9" s="29" customFormat="1" ht="30.6" customHeight="1" x14ac:dyDescent="0.25">
      <c r="A72" s="54" t="s">
        <v>571</v>
      </c>
      <c r="B72" s="54">
        <v>10</v>
      </c>
      <c r="C72" s="54" t="s">
        <v>367</v>
      </c>
      <c r="D72" s="54" t="s">
        <v>810</v>
      </c>
      <c r="E72" s="54" t="s">
        <v>1042</v>
      </c>
      <c r="F72" s="54" t="s">
        <v>980</v>
      </c>
      <c r="G72" s="30" t="s">
        <v>573</v>
      </c>
    </row>
    <row r="73" spans="1:9" s="29" customFormat="1" ht="30.6" customHeight="1" x14ac:dyDescent="0.25">
      <c r="A73" s="54" t="s">
        <v>205</v>
      </c>
      <c r="B73" s="54">
        <v>7</v>
      </c>
      <c r="C73" s="54" t="s">
        <v>406</v>
      </c>
      <c r="D73" s="54" t="s">
        <v>810</v>
      </c>
      <c r="E73" s="54" t="s">
        <v>1042</v>
      </c>
      <c r="F73" s="54" t="s">
        <v>980</v>
      </c>
      <c r="G73" s="30" t="s">
        <v>573</v>
      </c>
    </row>
    <row r="74" spans="1:9" s="29" customFormat="1" ht="30.6" customHeight="1" x14ac:dyDescent="0.25">
      <c r="A74" s="54" t="s">
        <v>574</v>
      </c>
      <c r="B74" s="54">
        <v>7</v>
      </c>
      <c r="C74" s="54" t="s">
        <v>367</v>
      </c>
      <c r="D74" s="54" t="s">
        <v>811</v>
      </c>
      <c r="E74" s="54" t="s">
        <v>1043</v>
      </c>
      <c r="F74" s="54" t="s">
        <v>961</v>
      </c>
      <c r="G74" s="30" t="s">
        <v>575</v>
      </c>
    </row>
    <row r="75" spans="1:9" s="29" customFormat="1" ht="30.6" customHeight="1" x14ac:dyDescent="0.25">
      <c r="A75" s="54" t="s">
        <v>576</v>
      </c>
      <c r="B75" s="54">
        <v>7</v>
      </c>
      <c r="C75" s="54" t="s">
        <v>367</v>
      </c>
      <c r="D75" s="54" t="s">
        <v>811</v>
      </c>
      <c r="E75" s="54" t="s">
        <v>1043</v>
      </c>
      <c r="F75" s="54" t="s">
        <v>961</v>
      </c>
      <c r="G75" s="30" t="s">
        <v>575</v>
      </c>
    </row>
    <row r="76" spans="1:9" s="29" customFormat="1" ht="30.6" customHeight="1" x14ac:dyDescent="0.25">
      <c r="A76" s="54" t="s">
        <v>251</v>
      </c>
      <c r="B76" s="54">
        <v>11</v>
      </c>
      <c r="C76" s="54" t="s">
        <v>367</v>
      </c>
      <c r="D76" s="54" t="s">
        <v>812</v>
      </c>
      <c r="E76" s="54" t="s">
        <v>1044</v>
      </c>
      <c r="F76" s="54" t="s">
        <v>967</v>
      </c>
      <c r="G76" s="30" t="s">
        <v>578</v>
      </c>
    </row>
    <row r="77" spans="1:9" s="29" customFormat="1" ht="30.6" customHeight="1" x14ac:dyDescent="0.25">
      <c r="A77" s="54" t="s">
        <v>210</v>
      </c>
      <c r="B77" s="54">
        <v>7</v>
      </c>
      <c r="C77" s="54" t="s">
        <v>406</v>
      </c>
      <c r="D77" s="54" t="s">
        <v>813</v>
      </c>
      <c r="E77" s="54" t="s">
        <v>1045</v>
      </c>
      <c r="F77" s="54" t="s">
        <v>950</v>
      </c>
      <c r="G77" s="30" t="s">
        <v>579</v>
      </c>
    </row>
    <row r="78" spans="1:9" s="29" customFormat="1" ht="30.6" customHeight="1" x14ac:dyDescent="0.25">
      <c r="A78" s="54" t="s">
        <v>365</v>
      </c>
      <c r="B78" s="54">
        <v>10</v>
      </c>
      <c r="C78" s="54" t="s">
        <v>367</v>
      </c>
      <c r="D78" s="57" t="s">
        <v>814</v>
      </c>
      <c r="E78" s="57" t="s">
        <v>1046</v>
      </c>
      <c r="F78" s="54" t="s">
        <v>971</v>
      </c>
      <c r="G78" s="30" t="s">
        <v>580</v>
      </c>
    </row>
    <row r="79" spans="1:9" s="29" customFormat="1" ht="30.6" customHeight="1" x14ac:dyDescent="0.25">
      <c r="A79" s="29" t="s">
        <v>212</v>
      </c>
      <c r="B79" s="29">
        <v>9</v>
      </c>
      <c r="D79" s="29" t="s">
        <v>581</v>
      </c>
      <c r="E79" s="29" t="s">
        <v>582</v>
      </c>
      <c r="F79" s="29" t="s">
        <v>583</v>
      </c>
      <c r="G79" s="30" t="s">
        <v>584</v>
      </c>
      <c r="H79" s="29" t="s">
        <v>295</v>
      </c>
      <c r="I79" s="29" t="s">
        <v>256</v>
      </c>
    </row>
    <row r="80" spans="1:9" s="29" customFormat="1" ht="30.6" customHeight="1" x14ac:dyDescent="0.25">
      <c r="A80" s="54" t="s">
        <v>1047</v>
      </c>
      <c r="B80" s="54">
        <v>11</v>
      </c>
      <c r="C80" s="54" t="s">
        <v>367</v>
      </c>
      <c r="D80" s="54" t="s">
        <v>815</v>
      </c>
      <c r="E80" s="54" t="s">
        <v>1048</v>
      </c>
      <c r="F80" s="54" t="s">
        <v>1049</v>
      </c>
      <c r="G80" s="30" t="s">
        <v>586</v>
      </c>
    </row>
    <row r="81" spans="1:9" s="29" customFormat="1" ht="30.6" customHeight="1" x14ac:dyDescent="0.25">
      <c r="A81" s="29" t="s">
        <v>121</v>
      </c>
      <c r="B81" s="29">
        <v>7</v>
      </c>
      <c r="D81" s="29" t="s">
        <v>590</v>
      </c>
      <c r="E81" s="29" t="s">
        <v>591</v>
      </c>
      <c r="F81" s="29" t="s">
        <v>433</v>
      </c>
      <c r="G81" s="30" t="s">
        <v>592</v>
      </c>
      <c r="H81" s="29" t="s">
        <v>297</v>
      </c>
      <c r="I81" s="29" t="s">
        <v>256</v>
      </c>
    </row>
    <row r="82" spans="1:9" s="29" customFormat="1" ht="30.6" customHeight="1" x14ac:dyDescent="0.25">
      <c r="A82" s="54" t="s">
        <v>21</v>
      </c>
      <c r="B82" s="54">
        <v>12</v>
      </c>
      <c r="C82" s="54" t="s">
        <v>737</v>
      </c>
      <c r="D82" s="54" t="s">
        <v>816</v>
      </c>
      <c r="E82" s="54" t="s">
        <v>1050</v>
      </c>
      <c r="F82" s="54" t="s">
        <v>991</v>
      </c>
      <c r="G82" s="30" t="s">
        <v>594</v>
      </c>
    </row>
    <row r="83" spans="1:9" s="29" customFormat="1" ht="30.6" customHeight="1" x14ac:dyDescent="0.25">
      <c r="A83" s="54" t="s">
        <v>595</v>
      </c>
      <c r="B83" s="54">
        <v>7</v>
      </c>
      <c r="C83" s="54" t="s">
        <v>406</v>
      </c>
      <c r="D83" s="54" t="s">
        <v>817</v>
      </c>
      <c r="E83" s="54" t="s">
        <v>1051</v>
      </c>
      <c r="F83" s="54" t="s">
        <v>973</v>
      </c>
      <c r="G83" s="30" t="s">
        <v>597</v>
      </c>
    </row>
    <row r="84" spans="1:9" s="29" customFormat="1" ht="30.6" customHeight="1" x14ac:dyDescent="0.25">
      <c r="A84" s="54" t="s">
        <v>219</v>
      </c>
      <c r="B84" s="54">
        <v>12</v>
      </c>
      <c r="C84" s="54" t="s">
        <v>367</v>
      </c>
      <c r="D84" s="54" t="s">
        <v>818</v>
      </c>
      <c r="E84" s="54" t="s">
        <v>1052</v>
      </c>
      <c r="F84" s="54" t="s">
        <v>983</v>
      </c>
      <c r="G84" s="30" t="s">
        <v>604</v>
      </c>
    </row>
    <row r="85" spans="1:9" s="29" customFormat="1" ht="30.6" customHeight="1" x14ac:dyDescent="0.25">
      <c r="A85" s="54" t="s">
        <v>413</v>
      </c>
      <c r="B85" s="54"/>
      <c r="C85" s="54" t="s">
        <v>367</v>
      </c>
      <c r="D85" s="54" t="s">
        <v>819</v>
      </c>
      <c r="E85" s="54" t="s">
        <v>1053</v>
      </c>
      <c r="F85" s="54" t="s">
        <v>1054</v>
      </c>
      <c r="G85" s="54" t="s">
        <v>1055</v>
      </c>
    </row>
    <row r="86" spans="1:9" s="29" customFormat="1" ht="30.6" customHeight="1" x14ac:dyDescent="0.25">
      <c r="A86" s="54" t="s">
        <v>31</v>
      </c>
      <c r="B86" s="54">
        <v>12</v>
      </c>
      <c r="C86" s="54" t="s">
        <v>354</v>
      </c>
      <c r="D86" s="54" t="s">
        <v>820</v>
      </c>
      <c r="E86" s="54" t="s">
        <v>1056</v>
      </c>
      <c r="F86" s="54" t="s">
        <v>950</v>
      </c>
      <c r="G86" s="30" t="s">
        <v>607</v>
      </c>
    </row>
    <row r="87" spans="1:9" s="29" customFormat="1" ht="30.6" customHeight="1" x14ac:dyDescent="0.25">
      <c r="A87" s="54" t="s">
        <v>34</v>
      </c>
      <c r="B87" s="54">
        <v>9</v>
      </c>
      <c r="C87" s="54" t="s">
        <v>354</v>
      </c>
      <c r="D87" s="54" t="s">
        <v>820</v>
      </c>
      <c r="E87" s="54" t="s">
        <v>1056</v>
      </c>
      <c r="F87" s="54" t="s">
        <v>950</v>
      </c>
      <c r="G87" s="30" t="s">
        <v>607</v>
      </c>
    </row>
    <row r="88" spans="1:9" s="29" customFormat="1" ht="30.6" customHeight="1" x14ac:dyDescent="0.25">
      <c r="A88" s="54" t="s">
        <v>103</v>
      </c>
      <c r="B88" s="54">
        <v>10</v>
      </c>
      <c r="C88" s="54" t="s">
        <v>367</v>
      </c>
      <c r="D88" s="54" t="s">
        <v>822</v>
      </c>
      <c r="E88" s="54" t="s">
        <v>1057</v>
      </c>
      <c r="F88" s="54" t="s">
        <v>969</v>
      </c>
      <c r="G88" s="30" t="s">
        <v>609</v>
      </c>
    </row>
    <row r="89" spans="1:9" s="29" customFormat="1" ht="30.6" customHeight="1" x14ac:dyDescent="0.25">
      <c r="A89" s="29" t="s">
        <v>222</v>
      </c>
      <c r="B89" s="29">
        <v>6</v>
      </c>
      <c r="D89" s="29" t="s">
        <v>615</v>
      </c>
      <c r="E89" s="29" t="s">
        <v>616</v>
      </c>
      <c r="F89" s="29" t="s">
        <v>433</v>
      </c>
      <c r="G89" s="30" t="s">
        <v>617</v>
      </c>
      <c r="H89" s="29" t="s">
        <v>304</v>
      </c>
      <c r="I89" s="29" t="s">
        <v>256</v>
      </c>
    </row>
    <row r="90" spans="1:9" s="29" customFormat="1" ht="30.6" customHeight="1" x14ac:dyDescent="0.25">
      <c r="A90" s="54" t="s">
        <v>1059</v>
      </c>
      <c r="B90" s="54"/>
      <c r="C90" s="54" t="s">
        <v>405</v>
      </c>
      <c r="D90" s="54" t="s">
        <v>826</v>
      </c>
      <c r="E90" s="54" t="s">
        <v>1060</v>
      </c>
      <c r="F90" s="54" t="s">
        <v>1061</v>
      </c>
      <c r="G90" s="54" t="s">
        <v>1062</v>
      </c>
    </row>
    <row r="91" spans="1:9" s="29" customFormat="1" ht="30.6" customHeight="1" x14ac:dyDescent="0.25">
      <c r="A91" s="54" t="s">
        <v>1063</v>
      </c>
      <c r="B91" s="54"/>
      <c r="C91" s="54" t="s">
        <v>405</v>
      </c>
      <c r="D91" s="54" t="s">
        <v>827</v>
      </c>
      <c r="E91" s="54" t="s">
        <v>1064</v>
      </c>
      <c r="F91" s="54" t="s">
        <v>991</v>
      </c>
      <c r="G91" s="30" t="s">
        <v>620</v>
      </c>
    </row>
    <row r="92" spans="1:9" s="29" customFormat="1" ht="30.6" customHeight="1" x14ac:dyDescent="0.25">
      <c r="A92" s="57" t="s">
        <v>618</v>
      </c>
      <c r="B92" s="54"/>
      <c r="C92" s="54" t="s">
        <v>738</v>
      </c>
      <c r="D92" s="54" t="s">
        <v>827</v>
      </c>
      <c r="E92" s="54" t="s">
        <v>1064</v>
      </c>
      <c r="F92" s="54" t="s">
        <v>991</v>
      </c>
    </row>
    <row r="93" spans="1:9" s="29" customFormat="1" ht="30.6" customHeight="1" x14ac:dyDescent="0.25">
      <c r="A93" s="54" t="s">
        <v>105</v>
      </c>
      <c r="B93" s="54">
        <v>11</v>
      </c>
      <c r="C93" s="54" t="s">
        <v>367</v>
      </c>
      <c r="D93" s="54" t="s">
        <v>829</v>
      </c>
      <c r="E93" s="54" t="s">
        <v>1065</v>
      </c>
      <c r="F93" s="54" t="s">
        <v>1066</v>
      </c>
      <c r="G93" s="30" t="s">
        <v>621</v>
      </c>
    </row>
    <row r="94" spans="1:9" s="29" customFormat="1" ht="30.6" customHeight="1" x14ac:dyDescent="0.25">
      <c r="A94" s="54" t="s">
        <v>104</v>
      </c>
      <c r="B94" s="54">
        <v>8</v>
      </c>
      <c r="C94" s="54" t="s">
        <v>738</v>
      </c>
      <c r="D94" s="54" t="s">
        <v>830</v>
      </c>
      <c r="E94" s="54" t="s">
        <v>1067</v>
      </c>
      <c r="F94" s="54" t="s">
        <v>961</v>
      </c>
      <c r="G94" s="30" t="s">
        <v>622</v>
      </c>
    </row>
    <row r="95" spans="1:9" s="29" customFormat="1" ht="30.6" customHeight="1" x14ac:dyDescent="0.25">
      <c r="A95" s="54" t="s">
        <v>77</v>
      </c>
      <c r="B95" s="54">
        <v>11</v>
      </c>
      <c r="C95" s="54" t="s">
        <v>354</v>
      </c>
      <c r="D95" s="54" t="s">
        <v>831</v>
      </c>
      <c r="E95" s="54" t="s">
        <v>1068</v>
      </c>
      <c r="F95" s="54" t="s">
        <v>1069</v>
      </c>
      <c r="G95" s="30" t="s">
        <v>624</v>
      </c>
    </row>
    <row r="96" spans="1:9" s="29" customFormat="1" ht="30.6" customHeight="1" x14ac:dyDescent="0.25">
      <c r="A96" s="29" t="s">
        <v>629</v>
      </c>
      <c r="B96" s="29">
        <v>11</v>
      </c>
      <c r="D96" s="29" t="s">
        <v>625</v>
      </c>
      <c r="E96" s="29" t="s">
        <v>626</v>
      </c>
      <c r="F96" s="29" t="s">
        <v>627</v>
      </c>
      <c r="G96" s="30" t="s">
        <v>628</v>
      </c>
      <c r="H96" s="29" t="s">
        <v>305</v>
      </c>
      <c r="I96" s="29" t="s">
        <v>306</v>
      </c>
    </row>
    <row r="97" spans="1:12" s="29" customFormat="1" ht="30.6" customHeight="1" x14ac:dyDescent="0.25">
      <c r="A97" s="29" t="s">
        <v>225</v>
      </c>
      <c r="B97" s="29">
        <v>7</v>
      </c>
      <c r="D97" s="29" t="s">
        <v>630</v>
      </c>
      <c r="E97" s="29" t="s">
        <v>631</v>
      </c>
      <c r="F97" s="29" t="s">
        <v>423</v>
      </c>
      <c r="G97" s="30" t="s">
        <v>632</v>
      </c>
      <c r="H97" s="29" t="s">
        <v>307</v>
      </c>
      <c r="I97" s="29" t="s">
        <v>256</v>
      </c>
    </row>
    <row r="98" spans="1:12" s="29" customFormat="1" ht="30.6" customHeight="1" x14ac:dyDescent="0.25">
      <c r="A98" s="29" t="s">
        <v>633</v>
      </c>
      <c r="B98" s="29">
        <v>9</v>
      </c>
      <c r="D98" s="29" t="s">
        <v>634</v>
      </c>
      <c r="E98" s="29" t="s">
        <v>635</v>
      </c>
      <c r="F98" s="29" t="s">
        <v>450</v>
      </c>
      <c r="G98" s="30" t="s">
        <v>636</v>
      </c>
      <c r="H98" s="29" t="s">
        <v>308</v>
      </c>
      <c r="I98" s="29" t="s">
        <v>309</v>
      </c>
    </row>
    <row r="99" spans="1:12" s="29" customFormat="1" ht="30.6" customHeight="1" x14ac:dyDescent="0.25">
      <c r="A99" s="29" t="s">
        <v>122</v>
      </c>
      <c r="B99" s="29">
        <v>8</v>
      </c>
      <c r="D99" s="29" t="s">
        <v>637</v>
      </c>
      <c r="E99" s="29" t="s">
        <v>638</v>
      </c>
      <c r="F99" s="29" t="s">
        <v>444</v>
      </c>
      <c r="G99" s="30" t="s">
        <v>639</v>
      </c>
      <c r="H99" s="29" t="s">
        <v>310</v>
      </c>
      <c r="I99" s="29" t="s">
        <v>256</v>
      </c>
    </row>
    <row r="100" spans="1:12" s="29" customFormat="1" ht="30.6" customHeight="1" x14ac:dyDescent="0.25">
      <c r="A100" s="54" t="s">
        <v>11</v>
      </c>
      <c r="B100" s="54">
        <v>9</v>
      </c>
      <c r="C100" s="54" t="s">
        <v>354</v>
      </c>
      <c r="D100" s="54" t="s">
        <v>833</v>
      </c>
      <c r="E100" s="54" t="s">
        <v>1072</v>
      </c>
      <c r="F100" s="54" t="s">
        <v>991</v>
      </c>
      <c r="G100" s="30" t="s">
        <v>641</v>
      </c>
    </row>
    <row r="101" spans="1:12" s="29" customFormat="1" ht="30.6" customHeight="1" x14ac:dyDescent="0.25">
      <c r="A101" s="29" t="s">
        <v>1559</v>
      </c>
      <c r="B101" s="54"/>
      <c r="C101" s="54"/>
      <c r="D101" s="54"/>
      <c r="E101" s="57" t="s">
        <v>1466</v>
      </c>
      <c r="F101" s="57" t="s">
        <v>1560</v>
      </c>
      <c r="G101" s="58" t="s">
        <v>1562</v>
      </c>
    </row>
    <row r="102" spans="1:12" s="29" customFormat="1" ht="30.6" customHeight="1" x14ac:dyDescent="0.25">
      <c r="A102" s="54" t="s">
        <v>74</v>
      </c>
      <c r="B102" s="54">
        <v>10</v>
      </c>
      <c r="C102" s="54" t="s">
        <v>354</v>
      </c>
      <c r="D102" s="54" t="s">
        <v>835</v>
      </c>
      <c r="E102" s="54" t="s">
        <v>1073</v>
      </c>
      <c r="F102" s="54" t="s">
        <v>950</v>
      </c>
      <c r="G102" s="30" t="s">
        <v>643</v>
      </c>
    </row>
    <row r="103" spans="1:12" s="29" customFormat="1" ht="30.6" customHeight="1" x14ac:dyDescent="0.25">
      <c r="A103" s="29" t="s">
        <v>227</v>
      </c>
      <c r="B103" s="29">
        <v>10</v>
      </c>
      <c r="D103" s="29" t="s">
        <v>644</v>
      </c>
      <c r="E103" s="29" t="s">
        <v>645</v>
      </c>
      <c r="F103" s="29" t="s">
        <v>479</v>
      </c>
      <c r="G103" s="30" t="s">
        <v>646</v>
      </c>
      <c r="H103" s="29" t="s">
        <v>311</v>
      </c>
      <c r="I103" s="29" t="s">
        <v>312</v>
      </c>
    </row>
    <row r="104" spans="1:12" s="29" customFormat="1" ht="30.6" customHeight="1" x14ac:dyDescent="0.25">
      <c r="A104" s="54" t="s">
        <v>379</v>
      </c>
      <c r="B104" s="54"/>
      <c r="C104" s="54" t="s">
        <v>401</v>
      </c>
      <c r="D104" s="54" t="s">
        <v>836</v>
      </c>
      <c r="E104" s="54" t="s">
        <v>1074</v>
      </c>
      <c r="F104" s="54" t="s">
        <v>963</v>
      </c>
      <c r="G104" s="54" t="s">
        <v>1075</v>
      </c>
      <c r="L104" s="110" t="s">
        <v>1375</v>
      </c>
    </row>
    <row r="105" spans="1:12" s="29" customFormat="1" ht="30.6" customHeight="1" x14ac:dyDescent="0.25">
      <c r="A105" s="54" t="s">
        <v>1076</v>
      </c>
      <c r="B105" s="54"/>
      <c r="C105" s="54" t="s">
        <v>405</v>
      </c>
      <c r="D105" s="54" t="s">
        <v>838</v>
      </c>
      <c r="E105" s="54" t="s">
        <v>1077</v>
      </c>
      <c r="F105" s="54" t="s">
        <v>983</v>
      </c>
      <c r="G105" s="54" t="s">
        <v>1078</v>
      </c>
    </row>
    <row r="106" spans="1:12" s="29" customFormat="1" ht="30.6" customHeight="1" x14ac:dyDescent="0.25">
      <c r="A106" s="54" t="s">
        <v>118</v>
      </c>
      <c r="B106" s="54">
        <v>10</v>
      </c>
      <c r="C106" s="54" t="s">
        <v>354</v>
      </c>
      <c r="D106" s="54" t="s">
        <v>839</v>
      </c>
      <c r="E106" s="54" t="s">
        <v>1079</v>
      </c>
      <c r="F106" s="54" t="s">
        <v>950</v>
      </c>
      <c r="G106" s="30" t="s">
        <v>653</v>
      </c>
    </row>
    <row r="107" spans="1:12" s="29" customFormat="1" ht="30.6" customHeight="1" x14ac:dyDescent="0.25">
      <c r="A107" s="54" t="s">
        <v>81</v>
      </c>
      <c r="B107" s="54">
        <v>12</v>
      </c>
      <c r="C107" s="54" t="s">
        <v>737</v>
      </c>
      <c r="D107" s="54" t="s">
        <v>841</v>
      </c>
      <c r="E107" s="54" t="s">
        <v>1080</v>
      </c>
      <c r="F107" s="54" t="s">
        <v>961</v>
      </c>
      <c r="G107" s="30" t="s">
        <v>654</v>
      </c>
    </row>
    <row r="108" spans="1:12" ht="30.6" customHeight="1" x14ac:dyDescent="0.25">
      <c r="A108" s="54" t="s">
        <v>82</v>
      </c>
      <c r="B108" s="54">
        <v>10</v>
      </c>
      <c r="C108" s="54" t="s">
        <v>354</v>
      </c>
      <c r="D108" s="54" t="s">
        <v>841</v>
      </c>
      <c r="E108" s="54" t="s">
        <v>1080</v>
      </c>
      <c r="F108" s="54" t="s">
        <v>961</v>
      </c>
      <c r="G108" s="30" t="s">
        <v>654</v>
      </c>
    </row>
    <row r="109" spans="1:12" ht="30.6" customHeight="1" x14ac:dyDescent="0.25">
      <c r="A109" s="54" t="s">
        <v>655</v>
      </c>
      <c r="B109" s="54">
        <v>12</v>
      </c>
      <c r="C109" s="54" t="s">
        <v>354</v>
      </c>
      <c r="D109" s="54" t="s">
        <v>843</v>
      </c>
      <c r="E109" s="54" t="s">
        <v>1081</v>
      </c>
      <c r="F109" s="54" t="s">
        <v>1027</v>
      </c>
      <c r="G109" s="30" t="s">
        <v>657</v>
      </c>
    </row>
    <row r="110" spans="1:12" ht="30.6" customHeight="1" x14ac:dyDescent="0.25">
      <c r="A110" s="54" t="s">
        <v>230</v>
      </c>
      <c r="B110" s="54">
        <v>12</v>
      </c>
      <c r="C110" s="54" t="s">
        <v>367</v>
      </c>
      <c r="D110" s="54" t="s">
        <v>844</v>
      </c>
      <c r="E110" s="54" t="s">
        <v>1082</v>
      </c>
      <c r="F110" s="54" t="s">
        <v>961</v>
      </c>
      <c r="G110" s="54" t="s">
        <v>1083</v>
      </c>
    </row>
    <row r="111" spans="1:12" ht="30.6" customHeight="1" x14ac:dyDescent="0.25">
      <c r="A111" s="54" t="s">
        <v>415</v>
      </c>
      <c r="B111" s="54"/>
      <c r="C111" s="54" t="s">
        <v>367</v>
      </c>
      <c r="D111" s="54" t="s">
        <v>846</v>
      </c>
      <c r="E111" s="54" t="s">
        <v>1084</v>
      </c>
      <c r="F111" s="54" t="s">
        <v>1085</v>
      </c>
      <c r="G111" s="54" t="s">
        <v>1086</v>
      </c>
    </row>
    <row r="112" spans="1:12" ht="30.6" customHeight="1" x14ac:dyDescent="0.25">
      <c r="A112" s="54" t="s">
        <v>416</v>
      </c>
      <c r="B112" s="54"/>
      <c r="C112" s="54" t="s">
        <v>738</v>
      </c>
      <c r="D112" s="54" t="s">
        <v>846</v>
      </c>
      <c r="E112" s="54" t="s">
        <v>1084</v>
      </c>
      <c r="F112" s="54" t="s">
        <v>1085</v>
      </c>
      <c r="G112" s="54" t="s">
        <v>1086</v>
      </c>
    </row>
    <row r="113" spans="1:9" ht="30.6" customHeight="1" x14ac:dyDescent="0.25">
      <c r="A113" s="54" t="s">
        <v>83</v>
      </c>
      <c r="B113" s="54">
        <v>7</v>
      </c>
      <c r="C113" s="54" t="s">
        <v>367</v>
      </c>
      <c r="D113" s="54" t="s">
        <v>847</v>
      </c>
      <c r="E113" s="54" t="s">
        <v>1087</v>
      </c>
      <c r="F113" s="54" t="s">
        <v>973</v>
      </c>
      <c r="G113" s="30" t="s">
        <v>658</v>
      </c>
    </row>
    <row r="114" spans="1:9" ht="30.6" customHeight="1" x14ac:dyDescent="0.25">
      <c r="A114" s="54" t="s">
        <v>109</v>
      </c>
      <c r="B114" s="54">
        <v>7</v>
      </c>
      <c r="C114" s="54" t="s">
        <v>400</v>
      </c>
      <c r="D114" s="54" t="s">
        <v>848</v>
      </c>
      <c r="E114" s="54" t="s">
        <v>1088</v>
      </c>
      <c r="F114" s="54" t="s">
        <v>950</v>
      </c>
      <c r="G114" s="30" t="s">
        <v>660</v>
      </c>
    </row>
    <row r="115" spans="1:9" ht="30.6" customHeight="1" x14ac:dyDescent="0.25">
      <c r="A115" s="54" t="s">
        <v>417</v>
      </c>
      <c r="B115" s="54">
        <v>11</v>
      </c>
      <c r="C115" s="54" t="s">
        <v>354</v>
      </c>
      <c r="D115" s="54" t="s">
        <v>848</v>
      </c>
      <c r="E115" s="54" t="s">
        <v>1088</v>
      </c>
      <c r="F115" s="54" t="s">
        <v>950</v>
      </c>
      <c r="G115" s="30" t="s">
        <v>660</v>
      </c>
    </row>
    <row r="116" spans="1:9" ht="30.6" customHeight="1" x14ac:dyDescent="0.25">
      <c r="A116" s="54" t="s">
        <v>100</v>
      </c>
      <c r="B116" s="54">
        <v>12</v>
      </c>
      <c r="C116" s="54" t="s">
        <v>737</v>
      </c>
      <c r="D116" s="54" t="s">
        <v>849</v>
      </c>
      <c r="E116" s="54" t="s">
        <v>1089</v>
      </c>
      <c r="F116" s="54" t="s">
        <v>973</v>
      </c>
      <c r="G116" s="30" t="s">
        <v>663</v>
      </c>
    </row>
    <row r="117" spans="1:9" ht="30.6" customHeight="1" x14ac:dyDescent="0.25">
      <c r="A117" s="54" t="s">
        <v>664</v>
      </c>
      <c r="B117" s="54">
        <v>8</v>
      </c>
      <c r="C117" s="54" t="s">
        <v>738</v>
      </c>
      <c r="D117" s="54" t="s">
        <v>850</v>
      </c>
      <c r="E117" s="54" t="s">
        <v>1090</v>
      </c>
      <c r="F117" s="54" t="s">
        <v>991</v>
      </c>
      <c r="G117" s="30" t="s">
        <v>665</v>
      </c>
    </row>
    <row r="118" spans="1:9" ht="30.6" customHeight="1" x14ac:dyDescent="0.25">
      <c r="A118" s="54" t="s">
        <v>235</v>
      </c>
      <c r="B118" s="54">
        <v>7</v>
      </c>
      <c r="C118" s="54" t="s">
        <v>367</v>
      </c>
      <c r="D118" s="54" t="s">
        <v>851</v>
      </c>
      <c r="E118" s="54" t="s">
        <v>1091</v>
      </c>
      <c r="F118" s="54" t="s">
        <v>973</v>
      </c>
      <c r="G118" s="54" t="s">
        <v>1092</v>
      </c>
    </row>
    <row r="119" spans="1:9" ht="30.6" customHeight="1" x14ac:dyDescent="0.25">
      <c r="A119" s="54" t="s">
        <v>343</v>
      </c>
      <c r="B119" s="54"/>
      <c r="C119" s="54" t="s">
        <v>405</v>
      </c>
      <c r="D119" s="54" t="s">
        <v>852</v>
      </c>
      <c r="E119" s="54" t="s">
        <v>1093</v>
      </c>
      <c r="F119" s="54" t="s">
        <v>1094</v>
      </c>
      <c r="G119" s="54" t="s">
        <v>1095</v>
      </c>
    </row>
    <row r="120" spans="1:9" ht="30.6" customHeight="1" x14ac:dyDescent="0.25">
      <c r="A120" s="29" t="s">
        <v>237</v>
      </c>
      <c r="B120" s="29">
        <v>9</v>
      </c>
      <c r="C120" s="29"/>
      <c r="D120" s="29" t="s">
        <v>666</v>
      </c>
      <c r="E120" s="29" t="s">
        <v>667</v>
      </c>
      <c r="F120" s="29" t="s">
        <v>423</v>
      </c>
      <c r="G120" s="30" t="s">
        <v>668</v>
      </c>
      <c r="H120" t="s">
        <v>256</v>
      </c>
      <c r="I120" t="s">
        <v>317</v>
      </c>
    </row>
    <row r="121" spans="1:9" ht="30.6" customHeight="1" x14ac:dyDescent="0.25">
      <c r="A121" s="29" t="s">
        <v>113</v>
      </c>
      <c r="B121" s="29">
        <v>8</v>
      </c>
      <c r="C121" s="29"/>
      <c r="D121" s="29" t="s">
        <v>669</v>
      </c>
      <c r="E121" s="29" t="s">
        <v>670</v>
      </c>
      <c r="F121" s="29" t="s">
        <v>423</v>
      </c>
      <c r="G121" s="30" t="s">
        <v>671</v>
      </c>
      <c r="H121" t="s">
        <v>318</v>
      </c>
      <c r="I121" t="s">
        <v>319</v>
      </c>
    </row>
    <row r="122" spans="1:9" ht="30.6" customHeight="1" x14ac:dyDescent="0.25">
      <c r="A122" s="29" t="s">
        <v>87</v>
      </c>
      <c r="B122" s="29">
        <v>8</v>
      </c>
      <c r="C122" s="29"/>
      <c r="D122" s="29" t="s">
        <v>677</v>
      </c>
      <c r="E122" s="29" t="s">
        <v>678</v>
      </c>
      <c r="F122" s="29" t="s">
        <v>450</v>
      </c>
      <c r="G122" s="30" t="s">
        <v>679</v>
      </c>
      <c r="H122" t="s">
        <v>256</v>
      </c>
      <c r="I122" t="s">
        <v>321</v>
      </c>
    </row>
    <row r="123" spans="1:9" ht="30.6" customHeight="1" x14ac:dyDescent="0.25">
      <c r="A123" s="54" t="s">
        <v>347</v>
      </c>
      <c r="B123" s="54"/>
      <c r="C123" s="54" t="s">
        <v>401</v>
      </c>
      <c r="D123" s="57" t="s">
        <v>857</v>
      </c>
      <c r="E123" s="57" t="s">
        <v>1099</v>
      </c>
      <c r="F123" s="54" t="s">
        <v>950</v>
      </c>
      <c r="G123" s="54" t="s">
        <v>1100</v>
      </c>
    </row>
    <row r="124" spans="1:9" ht="30.6" customHeight="1" x14ac:dyDescent="0.25">
      <c r="A124" s="50" t="s">
        <v>414</v>
      </c>
      <c r="B124" s="29"/>
      <c r="C124" s="50" t="s">
        <v>405</v>
      </c>
      <c r="D124" s="29"/>
      <c r="E124" s="29"/>
      <c r="F124" s="29"/>
      <c r="G124" s="30"/>
    </row>
    <row r="125" spans="1:9" ht="30.6" customHeight="1" x14ac:dyDescent="0.25">
      <c r="A125" s="29" t="s">
        <v>240</v>
      </c>
      <c r="B125" s="29">
        <v>10</v>
      </c>
      <c r="C125" s="29"/>
      <c r="D125" s="29" t="s">
        <v>682</v>
      </c>
      <c r="E125" s="29" t="s">
        <v>683</v>
      </c>
      <c r="F125" s="29" t="s">
        <v>459</v>
      </c>
      <c r="G125" s="30" t="s">
        <v>684</v>
      </c>
      <c r="H125" t="s">
        <v>322</v>
      </c>
      <c r="I125" t="s">
        <v>323</v>
      </c>
    </row>
    <row r="126" spans="1:9" ht="30.6" customHeight="1" x14ac:dyDescent="0.25">
      <c r="A126" s="54" t="s">
        <v>363</v>
      </c>
      <c r="B126" s="54"/>
      <c r="C126" s="54" t="s">
        <v>405</v>
      </c>
      <c r="D126" s="54" t="s">
        <v>860</v>
      </c>
      <c r="E126" s="54" t="s">
        <v>1102</v>
      </c>
      <c r="F126" s="54" t="s">
        <v>969</v>
      </c>
      <c r="G126" s="54" t="s">
        <v>1103</v>
      </c>
    </row>
    <row r="127" spans="1:9" ht="30.6" customHeight="1" x14ac:dyDescent="0.25">
      <c r="A127" s="54" t="s">
        <v>418</v>
      </c>
      <c r="B127" s="54"/>
      <c r="C127" s="54" t="s">
        <v>367</v>
      </c>
      <c r="D127" s="54" t="s">
        <v>861</v>
      </c>
      <c r="E127" s="54" t="s">
        <v>1104</v>
      </c>
      <c r="F127" s="54" t="s">
        <v>1027</v>
      </c>
      <c r="G127" s="54" t="s">
        <v>1105</v>
      </c>
    </row>
    <row r="128" spans="1:9" ht="30.6" customHeight="1" x14ac:dyDescent="0.25">
      <c r="A128" s="54" t="s">
        <v>685</v>
      </c>
      <c r="B128" s="54">
        <v>10</v>
      </c>
      <c r="C128" s="54" t="s">
        <v>367</v>
      </c>
      <c r="D128" s="54" t="s">
        <v>863</v>
      </c>
      <c r="E128" s="54" t="s">
        <v>1106</v>
      </c>
      <c r="F128" s="54" t="s">
        <v>1094</v>
      </c>
      <c r="G128" s="30" t="s">
        <v>687</v>
      </c>
    </row>
    <row r="129" spans="1:9" ht="30.6" customHeight="1" x14ac:dyDescent="0.25">
      <c r="A129" s="54" t="s">
        <v>116</v>
      </c>
      <c r="B129" s="54">
        <v>12</v>
      </c>
      <c r="C129" s="54" t="s">
        <v>737</v>
      </c>
      <c r="D129" s="54" t="s">
        <v>864</v>
      </c>
      <c r="E129" s="54" t="s">
        <v>1107</v>
      </c>
      <c r="F129" s="54" t="s">
        <v>1027</v>
      </c>
      <c r="G129" s="30" t="s">
        <v>689</v>
      </c>
    </row>
    <row r="130" spans="1:9" ht="30.6" customHeight="1" x14ac:dyDescent="0.25">
      <c r="A130" s="54" t="s">
        <v>1110</v>
      </c>
      <c r="B130" s="54">
        <v>10</v>
      </c>
      <c r="C130" s="54" t="s">
        <v>367</v>
      </c>
      <c r="D130" s="54" t="s">
        <v>866</v>
      </c>
      <c r="E130" s="54" t="s">
        <v>1108</v>
      </c>
      <c r="F130" s="54" t="s">
        <v>1109</v>
      </c>
      <c r="G130" s="30" t="s">
        <v>690</v>
      </c>
    </row>
    <row r="131" spans="1:9" ht="30.6" customHeight="1" x14ac:dyDescent="0.25">
      <c r="A131" s="29" t="s">
        <v>691</v>
      </c>
      <c r="B131" s="29">
        <v>12</v>
      </c>
      <c r="C131" s="29"/>
      <c r="D131" s="29" t="s">
        <v>692</v>
      </c>
      <c r="E131" s="29" t="s">
        <v>693</v>
      </c>
      <c r="F131" s="29" t="s">
        <v>479</v>
      </c>
      <c r="G131" s="30" t="s">
        <v>694</v>
      </c>
      <c r="H131" t="s">
        <v>324</v>
      </c>
      <c r="I131" t="s">
        <v>256</v>
      </c>
    </row>
    <row r="132" spans="1:9" ht="30.6" customHeight="1" x14ac:dyDescent="0.25">
      <c r="A132" s="54" t="s">
        <v>381</v>
      </c>
      <c r="B132" s="54"/>
      <c r="C132" s="54" t="s">
        <v>401</v>
      </c>
      <c r="D132" s="54" t="s">
        <v>868</v>
      </c>
      <c r="E132" s="54" t="s">
        <v>1111</v>
      </c>
      <c r="F132" s="54" t="s">
        <v>1112</v>
      </c>
      <c r="G132" s="54" t="s">
        <v>1113</v>
      </c>
    </row>
    <row r="133" spans="1:9" ht="30.6" customHeight="1" x14ac:dyDescent="0.25">
      <c r="A133" s="29" t="s">
        <v>695</v>
      </c>
      <c r="B133" s="29">
        <v>8</v>
      </c>
      <c r="C133" s="29"/>
      <c r="D133" s="29" t="s">
        <v>696</v>
      </c>
      <c r="E133" s="29" t="s">
        <v>697</v>
      </c>
      <c r="F133" s="29" t="s">
        <v>446</v>
      </c>
      <c r="G133" s="30" t="s">
        <v>698</v>
      </c>
      <c r="H133" t="s">
        <v>256</v>
      </c>
      <c r="I133" t="s">
        <v>325</v>
      </c>
    </row>
    <row r="134" spans="1:9" ht="30.6" customHeight="1" x14ac:dyDescent="0.25">
      <c r="A134" s="29" t="s">
        <v>243</v>
      </c>
      <c r="B134" s="29">
        <v>11</v>
      </c>
      <c r="C134" s="29"/>
      <c r="D134" s="29" t="s">
        <v>699</v>
      </c>
      <c r="E134" s="29" t="s">
        <v>700</v>
      </c>
      <c r="F134" s="29" t="s">
        <v>450</v>
      </c>
      <c r="G134" s="30" t="s">
        <v>701</v>
      </c>
      <c r="H134" t="s">
        <v>256</v>
      </c>
      <c r="I134" t="s">
        <v>326</v>
      </c>
    </row>
    <row r="135" spans="1:9" ht="30.6" customHeight="1" x14ac:dyDescent="0.25">
      <c r="A135" s="29" t="s">
        <v>114</v>
      </c>
      <c r="B135" s="29">
        <v>10</v>
      </c>
      <c r="C135" s="29"/>
      <c r="D135" s="29" t="s">
        <v>702</v>
      </c>
      <c r="E135" s="29" t="s">
        <v>703</v>
      </c>
      <c r="F135" s="29" t="s">
        <v>450</v>
      </c>
      <c r="G135" s="30" t="s">
        <v>704</v>
      </c>
      <c r="H135" t="s">
        <v>327</v>
      </c>
      <c r="I135" t="s">
        <v>256</v>
      </c>
    </row>
    <row r="136" spans="1:9" ht="30.6" customHeight="1" x14ac:dyDescent="0.25">
      <c r="A136" s="54" t="s">
        <v>369</v>
      </c>
      <c r="B136" s="50" t="s">
        <v>1260</v>
      </c>
      <c r="C136" s="54" t="s">
        <v>367</v>
      </c>
      <c r="D136" s="54" t="s">
        <v>869</v>
      </c>
      <c r="E136" s="54" t="s">
        <v>1114</v>
      </c>
      <c r="F136" s="54" t="s">
        <v>961</v>
      </c>
      <c r="G136" s="30" t="s">
        <v>707</v>
      </c>
    </row>
    <row r="137" spans="1:9" ht="30.6" customHeight="1" x14ac:dyDescent="0.25">
      <c r="A137" s="54" t="s">
        <v>80</v>
      </c>
      <c r="B137" s="54">
        <v>7</v>
      </c>
      <c r="C137" s="54" t="s">
        <v>400</v>
      </c>
      <c r="D137" s="54" t="s">
        <v>869</v>
      </c>
      <c r="E137" s="54" t="s">
        <v>1114</v>
      </c>
      <c r="F137" s="54" t="s">
        <v>961</v>
      </c>
      <c r="G137" s="30" t="s">
        <v>707</v>
      </c>
    </row>
    <row r="138" spans="1:9" ht="30.6" customHeight="1" x14ac:dyDescent="0.25">
      <c r="A138" s="54" t="s">
        <v>115</v>
      </c>
      <c r="B138" s="54">
        <v>12</v>
      </c>
      <c r="C138" s="54" t="s">
        <v>367</v>
      </c>
      <c r="D138" s="54" t="s">
        <v>871</v>
      </c>
      <c r="E138" s="54" t="s">
        <v>1115</v>
      </c>
      <c r="F138" s="54" t="s">
        <v>967</v>
      </c>
      <c r="G138" s="30" t="s">
        <v>709</v>
      </c>
    </row>
    <row r="139" spans="1:9" ht="30.6" customHeight="1" x14ac:dyDescent="0.25">
      <c r="A139" s="29" t="s">
        <v>710</v>
      </c>
      <c r="B139" s="29">
        <v>12</v>
      </c>
      <c r="C139" s="29"/>
      <c r="D139" s="29" t="s">
        <v>711</v>
      </c>
      <c r="E139" s="29" t="s">
        <v>712</v>
      </c>
      <c r="F139" s="29" t="s">
        <v>713</v>
      </c>
      <c r="G139" s="30" t="s">
        <v>714</v>
      </c>
      <c r="H139" t="s">
        <v>328</v>
      </c>
      <c r="I139" t="s">
        <v>256</v>
      </c>
    </row>
    <row r="140" spans="1:9" ht="30.6" customHeight="1" x14ac:dyDescent="0.25">
      <c r="A140" s="54" t="s">
        <v>246</v>
      </c>
      <c r="B140" s="54">
        <v>10</v>
      </c>
      <c r="C140" s="54" t="s">
        <v>354</v>
      </c>
      <c r="D140" s="57" t="s">
        <v>872</v>
      </c>
      <c r="E140" s="57" t="s">
        <v>1116</v>
      </c>
      <c r="F140" s="54" t="s">
        <v>983</v>
      </c>
      <c r="G140" s="30" t="s">
        <v>719</v>
      </c>
    </row>
    <row r="141" spans="1:9" ht="30.6" customHeight="1" x14ac:dyDescent="0.25">
      <c r="A141" s="54" t="s">
        <v>94</v>
      </c>
      <c r="B141" s="54">
        <v>9</v>
      </c>
      <c r="C141" s="54" t="s">
        <v>354</v>
      </c>
      <c r="D141" s="54" t="s">
        <v>873</v>
      </c>
      <c r="E141" s="54" t="s">
        <v>1117</v>
      </c>
      <c r="F141" s="54" t="s">
        <v>1118</v>
      </c>
      <c r="G141" s="30" t="s">
        <v>721</v>
      </c>
    </row>
    <row r="142" spans="1:9" ht="30.6" customHeight="1" x14ac:dyDescent="0.25">
      <c r="A142" s="29" t="s">
        <v>247</v>
      </c>
      <c r="B142" s="29">
        <v>11</v>
      </c>
      <c r="C142" s="29"/>
      <c r="D142" s="29" t="s">
        <v>722</v>
      </c>
      <c r="E142" s="29" t="s">
        <v>723</v>
      </c>
      <c r="F142" s="29" t="s">
        <v>423</v>
      </c>
      <c r="G142" s="30" t="s">
        <v>724</v>
      </c>
      <c r="H142" t="s">
        <v>330</v>
      </c>
      <c r="I142" t="s">
        <v>256</v>
      </c>
    </row>
    <row r="143" spans="1:9" ht="30.6" customHeight="1" x14ac:dyDescent="0.25">
      <c r="A143" s="54" t="s">
        <v>119</v>
      </c>
      <c r="B143" s="54">
        <v>9</v>
      </c>
      <c r="C143" s="54" t="s">
        <v>354</v>
      </c>
      <c r="D143" s="54" t="s">
        <v>876</v>
      </c>
      <c r="E143" s="54" t="s">
        <v>1119</v>
      </c>
      <c r="F143" s="54" t="s">
        <v>973</v>
      </c>
      <c r="G143" s="30" t="s">
        <v>726</v>
      </c>
    </row>
    <row r="144" spans="1:9" ht="30.6" customHeight="1" x14ac:dyDescent="0.25">
      <c r="A144" s="54" t="s">
        <v>248</v>
      </c>
      <c r="B144" s="54">
        <v>7</v>
      </c>
      <c r="C144" s="54" t="s">
        <v>400</v>
      </c>
      <c r="D144" s="54" t="s">
        <v>877</v>
      </c>
      <c r="E144" s="54" t="s">
        <v>1120</v>
      </c>
      <c r="F144" s="54" t="s">
        <v>967</v>
      </c>
      <c r="G144" s="30" t="s">
        <v>728</v>
      </c>
    </row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spans="1:7" ht="13.2" x14ac:dyDescent="0.25"/>
    <row r="178" spans="1:7" ht="13.2" x14ac:dyDescent="0.25"/>
    <row r="179" spans="1:7" ht="13.2" x14ac:dyDescent="0.25"/>
    <row r="180" spans="1:7" ht="13.2" x14ac:dyDescent="0.25"/>
    <row r="181" spans="1:7" ht="13.2" x14ac:dyDescent="0.25"/>
    <row r="182" spans="1:7" ht="13.2" x14ac:dyDescent="0.25"/>
    <row r="183" spans="1:7" ht="13.2" x14ac:dyDescent="0.25"/>
    <row r="184" spans="1:7" ht="13.2" x14ac:dyDescent="0.25"/>
    <row r="185" spans="1:7" ht="13.2" x14ac:dyDescent="0.25">
      <c r="A185" s="53" t="s">
        <v>1121</v>
      </c>
      <c r="B185" s="53"/>
      <c r="C185" s="53" t="s">
        <v>353</v>
      </c>
      <c r="D185" s="53" t="s">
        <v>353</v>
      </c>
      <c r="E185" s="53" t="s">
        <v>955</v>
      </c>
      <c r="F185" s="53" t="s">
        <v>956</v>
      </c>
      <c r="G185" s="53" t="s">
        <v>957</v>
      </c>
    </row>
    <row r="186" spans="1:7" ht="13.2" x14ac:dyDescent="0.25">
      <c r="A186" s="53" t="s">
        <v>24</v>
      </c>
      <c r="B186" s="53"/>
      <c r="C186" s="53" t="s">
        <v>353</v>
      </c>
      <c r="D186" s="53" t="s">
        <v>878</v>
      </c>
      <c r="E186" s="53" t="s">
        <v>1122</v>
      </c>
      <c r="F186" s="53" t="s">
        <v>967</v>
      </c>
      <c r="G186" s="53" t="s">
        <v>1123</v>
      </c>
    </row>
    <row r="187" spans="1:7" ht="13.2" x14ac:dyDescent="0.25">
      <c r="A187" s="53" t="s">
        <v>1124</v>
      </c>
      <c r="B187" s="53"/>
      <c r="C187" s="53" t="s">
        <v>353</v>
      </c>
      <c r="D187" s="53" t="s">
        <v>879</v>
      </c>
      <c r="E187" s="53" t="s">
        <v>1125</v>
      </c>
      <c r="F187" s="53" t="s">
        <v>1004</v>
      </c>
      <c r="G187" s="53" t="s">
        <v>1123</v>
      </c>
    </row>
    <row r="188" spans="1:7" ht="13.2" x14ac:dyDescent="0.25">
      <c r="A188" s="53" t="s">
        <v>1126</v>
      </c>
      <c r="B188" s="53"/>
      <c r="C188" s="53" t="s">
        <v>734</v>
      </c>
      <c r="D188" s="53" t="s">
        <v>733</v>
      </c>
      <c r="E188" s="53" t="s">
        <v>951</v>
      </c>
      <c r="F188" s="53" t="s">
        <v>952</v>
      </c>
      <c r="G188" s="53" t="s">
        <v>1123</v>
      </c>
    </row>
    <row r="189" spans="1:7" ht="13.2" x14ac:dyDescent="0.25">
      <c r="A189" s="53" t="s">
        <v>1127</v>
      </c>
      <c r="B189" s="53"/>
      <c r="C189" s="53" t="s">
        <v>385</v>
      </c>
      <c r="D189" s="53" t="s">
        <v>733</v>
      </c>
      <c r="E189" s="53" t="s">
        <v>951</v>
      </c>
      <c r="F189" s="53" t="s">
        <v>952</v>
      </c>
      <c r="G189" s="53" t="s">
        <v>1123</v>
      </c>
    </row>
    <row r="190" spans="1:7" ht="13.2" x14ac:dyDescent="0.25">
      <c r="A190" s="53" t="s">
        <v>1128</v>
      </c>
      <c r="B190" s="53"/>
      <c r="C190" s="53" t="s">
        <v>882</v>
      </c>
      <c r="D190" s="53" t="s">
        <v>881</v>
      </c>
      <c r="E190" s="53" t="s">
        <v>1129</v>
      </c>
      <c r="F190" s="53" t="s">
        <v>973</v>
      </c>
      <c r="G190" s="53" t="s">
        <v>1130</v>
      </c>
    </row>
    <row r="191" spans="1:7" ht="13.2" x14ac:dyDescent="0.25">
      <c r="A191" s="53" t="s">
        <v>395</v>
      </c>
      <c r="B191" s="53"/>
      <c r="C191" s="53" t="s">
        <v>353</v>
      </c>
      <c r="D191" s="53" t="s">
        <v>741</v>
      </c>
      <c r="E191" s="53" t="s">
        <v>962</v>
      </c>
      <c r="F191" s="53" t="s">
        <v>963</v>
      </c>
      <c r="G191" s="53" t="s">
        <v>1123</v>
      </c>
    </row>
    <row r="192" spans="1:7" ht="13.2" x14ac:dyDescent="0.25">
      <c r="A192" s="53" t="s">
        <v>1131</v>
      </c>
      <c r="B192" s="53"/>
      <c r="C192" s="53" t="s">
        <v>799</v>
      </c>
      <c r="D192" s="53" t="s">
        <v>883</v>
      </c>
      <c r="E192" s="53" t="s">
        <v>1132</v>
      </c>
      <c r="F192" s="53" t="s">
        <v>973</v>
      </c>
      <c r="G192" s="53" t="s">
        <v>1133</v>
      </c>
    </row>
    <row r="193" spans="1:7" ht="13.2" x14ac:dyDescent="0.25">
      <c r="A193" s="53" t="s">
        <v>342</v>
      </c>
      <c r="B193" s="53"/>
      <c r="C193" s="53" t="s">
        <v>750</v>
      </c>
      <c r="D193" s="53" t="s">
        <v>749</v>
      </c>
      <c r="E193" s="53" t="s">
        <v>976</v>
      </c>
      <c r="F193" s="53" t="s">
        <v>973</v>
      </c>
      <c r="G193" s="53" t="s">
        <v>1134</v>
      </c>
    </row>
    <row r="194" spans="1:7" ht="13.2" x14ac:dyDescent="0.25">
      <c r="A194" s="53" t="s">
        <v>1135</v>
      </c>
      <c r="B194" s="53"/>
      <c r="C194" s="53" t="s">
        <v>754</v>
      </c>
      <c r="D194" s="53" t="s">
        <v>753</v>
      </c>
      <c r="E194" s="53" t="s">
        <v>982</v>
      </c>
      <c r="F194" s="53" t="s">
        <v>983</v>
      </c>
      <c r="G194" s="53" t="s">
        <v>1123</v>
      </c>
    </row>
    <row r="195" spans="1:7" ht="13.2" x14ac:dyDescent="0.25">
      <c r="A195" s="53" t="s">
        <v>396</v>
      </c>
      <c r="B195" s="53"/>
      <c r="C195" s="53" t="s">
        <v>885</v>
      </c>
      <c r="D195" s="53" t="s">
        <v>755</v>
      </c>
      <c r="E195" s="53" t="s">
        <v>985</v>
      </c>
      <c r="F195" s="53" t="s">
        <v>983</v>
      </c>
      <c r="G195" s="53" t="s">
        <v>1136</v>
      </c>
    </row>
    <row r="196" spans="1:7" ht="13.2" x14ac:dyDescent="0.25">
      <c r="A196" s="53" t="s">
        <v>1137</v>
      </c>
      <c r="B196" s="53"/>
      <c r="C196" s="53" t="s">
        <v>341</v>
      </c>
      <c r="D196" s="53" t="s">
        <v>886</v>
      </c>
      <c r="E196" s="53" t="s">
        <v>1138</v>
      </c>
      <c r="F196" s="53" t="s">
        <v>973</v>
      </c>
      <c r="G196" s="53" t="s">
        <v>1139</v>
      </c>
    </row>
    <row r="197" spans="1:7" ht="13.2" x14ac:dyDescent="0.25">
      <c r="A197" s="53" t="s">
        <v>98</v>
      </c>
      <c r="B197" s="53"/>
      <c r="C197" s="53" t="s">
        <v>353</v>
      </c>
      <c r="D197" s="53" t="s">
        <v>887</v>
      </c>
      <c r="E197" s="53" t="s">
        <v>1140</v>
      </c>
      <c r="F197" s="53" t="s">
        <v>991</v>
      </c>
      <c r="G197" s="53" t="s">
        <v>1123</v>
      </c>
    </row>
    <row r="198" spans="1:7" ht="13.2" x14ac:dyDescent="0.25">
      <c r="A198" s="53" t="s">
        <v>392</v>
      </c>
      <c r="B198" s="53"/>
      <c r="C198" s="53" t="s">
        <v>758</v>
      </c>
      <c r="D198" s="53" t="s">
        <v>757</v>
      </c>
      <c r="E198" s="53" t="s">
        <v>987</v>
      </c>
      <c r="F198" s="53" t="s">
        <v>950</v>
      </c>
      <c r="G198" s="53" t="s">
        <v>1141</v>
      </c>
    </row>
    <row r="199" spans="1:7" ht="13.2" x14ac:dyDescent="0.25">
      <c r="A199" s="53" t="s">
        <v>1142</v>
      </c>
      <c r="B199" s="53"/>
      <c r="C199" s="53" t="s">
        <v>353</v>
      </c>
      <c r="D199" s="53" t="s">
        <v>888</v>
      </c>
      <c r="E199" s="53" t="s">
        <v>1143</v>
      </c>
      <c r="F199" s="53" t="s">
        <v>973</v>
      </c>
      <c r="G199" s="53" t="s">
        <v>1123</v>
      </c>
    </row>
    <row r="200" spans="1:7" ht="13.2" x14ac:dyDescent="0.25">
      <c r="A200" s="53" t="s">
        <v>1144</v>
      </c>
      <c r="B200" s="53"/>
      <c r="C200" s="53" t="s">
        <v>889</v>
      </c>
      <c r="D200" s="53" t="s">
        <v>888</v>
      </c>
      <c r="E200" s="53" t="s">
        <v>1143</v>
      </c>
      <c r="F200" s="53" t="s">
        <v>973</v>
      </c>
      <c r="G200" s="53" t="s">
        <v>1123</v>
      </c>
    </row>
    <row r="201" spans="1:7" ht="13.2" x14ac:dyDescent="0.25">
      <c r="A201" s="53" t="s">
        <v>1145</v>
      </c>
      <c r="B201" s="53"/>
      <c r="C201" s="53" t="s">
        <v>353</v>
      </c>
      <c r="D201" s="53" t="s">
        <v>759</v>
      </c>
      <c r="E201" s="53" t="s">
        <v>988</v>
      </c>
      <c r="F201" s="53" t="s">
        <v>961</v>
      </c>
      <c r="G201" s="53" t="s">
        <v>1123</v>
      </c>
    </row>
    <row r="202" spans="1:7" ht="13.2" x14ac:dyDescent="0.25">
      <c r="A202" s="53" t="s">
        <v>1146</v>
      </c>
      <c r="B202" s="53"/>
      <c r="C202" s="53" t="s">
        <v>891</v>
      </c>
      <c r="D202" s="53" t="s">
        <v>890</v>
      </c>
      <c r="E202" s="53" t="s">
        <v>1147</v>
      </c>
      <c r="F202" s="53" t="s">
        <v>1027</v>
      </c>
      <c r="G202" s="53" t="s">
        <v>1148</v>
      </c>
    </row>
    <row r="203" spans="1:7" ht="13.2" x14ac:dyDescent="0.25">
      <c r="A203" s="53" t="s">
        <v>1149</v>
      </c>
      <c r="B203" s="53"/>
      <c r="C203" s="53" t="s">
        <v>885</v>
      </c>
      <c r="D203" s="53" t="s">
        <v>892</v>
      </c>
      <c r="E203" s="53" t="s">
        <v>1150</v>
      </c>
      <c r="F203" s="53" t="s">
        <v>1151</v>
      </c>
      <c r="G203" s="53" t="s">
        <v>1152</v>
      </c>
    </row>
    <row r="204" spans="1:7" ht="13.2" x14ac:dyDescent="0.25">
      <c r="A204" s="53" t="s">
        <v>1153</v>
      </c>
      <c r="B204" s="53"/>
      <c r="C204" s="53" t="s">
        <v>353</v>
      </c>
      <c r="D204" s="53" t="s">
        <v>893</v>
      </c>
      <c r="E204" s="53" t="s">
        <v>1154</v>
      </c>
      <c r="F204" s="53" t="s">
        <v>950</v>
      </c>
      <c r="G204" s="53" t="s">
        <v>1123</v>
      </c>
    </row>
    <row r="205" spans="1:7" ht="13.2" x14ac:dyDescent="0.25">
      <c r="A205" s="53" t="s">
        <v>88</v>
      </c>
      <c r="B205" s="53"/>
      <c r="C205" s="53" t="s">
        <v>353</v>
      </c>
      <c r="D205" s="53" t="s">
        <v>761</v>
      </c>
      <c r="E205" s="53" t="s">
        <v>992</v>
      </c>
      <c r="F205" s="53" t="s">
        <v>971</v>
      </c>
      <c r="G205" s="53" t="s">
        <v>1155</v>
      </c>
    </row>
    <row r="206" spans="1:7" ht="13.2" x14ac:dyDescent="0.25">
      <c r="A206" s="53" t="s">
        <v>1156</v>
      </c>
      <c r="B206" s="53"/>
      <c r="C206" s="53" t="s">
        <v>768</v>
      </c>
      <c r="D206" s="53" t="s">
        <v>767</v>
      </c>
      <c r="E206" s="53" t="s">
        <v>998</v>
      </c>
      <c r="F206" s="53" t="s">
        <v>973</v>
      </c>
      <c r="G206" s="53" t="s">
        <v>1157</v>
      </c>
    </row>
    <row r="207" spans="1:7" ht="13.2" x14ac:dyDescent="0.25">
      <c r="A207" s="53" t="s">
        <v>44</v>
      </c>
      <c r="B207" s="53"/>
      <c r="C207" s="53" t="s">
        <v>353</v>
      </c>
      <c r="D207" s="53" t="s">
        <v>895</v>
      </c>
      <c r="E207" s="53" t="s">
        <v>1158</v>
      </c>
      <c r="F207" s="53" t="s">
        <v>950</v>
      </c>
      <c r="G207" s="53" t="s">
        <v>1123</v>
      </c>
    </row>
    <row r="208" spans="1:7" ht="13.2" x14ac:dyDescent="0.25">
      <c r="A208" s="53" t="s">
        <v>1159</v>
      </c>
      <c r="B208" s="53"/>
      <c r="C208" s="53" t="s">
        <v>772</v>
      </c>
      <c r="D208" s="53" t="s">
        <v>895</v>
      </c>
      <c r="E208" s="53" t="s">
        <v>1158</v>
      </c>
      <c r="F208" s="53" t="s">
        <v>950</v>
      </c>
      <c r="G208" s="53" t="s">
        <v>1160</v>
      </c>
    </row>
    <row r="209" spans="1:7" ht="13.2" x14ac:dyDescent="0.25">
      <c r="A209" s="53" t="s">
        <v>65</v>
      </c>
      <c r="B209" s="53"/>
      <c r="C209" s="53" t="s">
        <v>353</v>
      </c>
      <c r="D209" s="53" t="s">
        <v>895</v>
      </c>
      <c r="E209" s="53" t="s">
        <v>1158</v>
      </c>
      <c r="F209" s="53" t="s">
        <v>950</v>
      </c>
      <c r="G209" s="53" t="s">
        <v>1123</v>
      </c>
    </row>
    <row r="210" spans="1:7" ht="13.2" x14ac:dyDescent="0.25">
      <c r="A210" s="53" t="s">
        <v>1161</v>
      </c>
      <c r="B210" s="53"/>
      <c r="C210" s="53" t="s">
        <v>840</v>
      </c>
      <c r="D210" s="53" t="s">
        <v>839</v>
      </c>
      <c r="E210" s="53" t="s">
        <v>1079</v>
      </c>
      <c r="F210" s="53" t="s">
        <v>950</v>
      </c>
      <c r="G210" s="53" t="s">
        <v>1162</v>
      </c>
    </row>
    <row r="211" spans="1:7" ht="13.2" x14ac:dyDescent="0.25">
      <c r="A211" s="53" t="s">
        <v>1163</v>
      </c>
      <c r="B211" s="53"/>
      <c r="C211" s="53" t="s">
        <v>353</v>
      </c>
      <c r="D211" s="53" t="s">
        <v>897</v>
      </c>
      <c r="E211" s="53" t="s">
        <v>1164</v>
      </c>
      <c r="F211" s="53" t="s">
        <v>961</v>
      </c>
      <c r="G211" s="53" t="s">
        <v>1123</v>
      </c>
    </row>
    <row r="212" spans="1:7" ht="13.2" x14ac:dyDescent="0.25">
      <c r="A212" s="53" t="s">
        <v>1165</v>
      </c>
      <c r="B212" s="53"/>
      <c r="C212" s="53" t="s">
        <v>899</v>
      </c>
      <c r="D212" s="53" t="s">
        <v>774</v>
      </c>
      <c r="E212" s="53" t="s">
        <v>1003</v>
      </c>
      <c r="F212" s="53" t="s">
        <v>1004</v>
      </c>
      <c r="G212" s="53" t="s">
        <v>1166</v>
      </c>
    </row>
    <row r="213" spans="1:7" ht="13.2" x14ac:dyDescent="0.25">
      <c r="A213" s="53" t="s">
        <v>393</v>
      </c>
      <c r="B213" s="53"/>
      <c r="C213" s="53" t="s">
        <v>353</v>
      </c>
      <c r="D213" s="53" t="s">
        <v>779</v>
      </c>
      <c r="E213" s="53" t="s">
        <v>1009</v>
      </c>
      <c r="F213" s="53" t="s">
        <v>973</v>
      </c>
      <c r="G213" s="53" t="s">
        <v>1167</v>
      </c>
    </row>
    <row r="214" spans="1:7" ht="13.2" x14ac:dyDescent="0.25">
      <c r="A214" s="53" t="s">
        <v>46</v>
      </c>
      <c r="B214" s="53"/>
      <c r="C214" s="53" t="s">
        <v>353</v>
      </c>
      <c r="D214" s="53" t="s">
        <v>900</v>
      </c>
      <c r="E214" s="53" t="s">
        <v>1168</v>
      </c>
      <c r="F214" s="53" t="s">
        <v>1027</v>
      </c>
      <c r="G214" s="53" t="s">
        <v>1123</v>
      </c>
    </row>
    <row r="215" spans="1:7" ht="13.2" x14ac:dyDescent="0.25">
      <c r="A215" s="53" t="s">
        <v>1169</v>
      </c>
      <c r="B215" s="53"/>
      <c r="C215" s="53" t="s">
        <v>389</v>
      </c>
      <c r="D215" s="53" t="s">
        <v>780</v>
      </c>
      <c r="E215" s="53" t="s">
        <v>1010</v>
      </c>
      <c r="F215" s="53" t="s">
        <v>991</v>
      </c>
      <c r="G215" s="53" t="s">
        <v>1123</v>
      </c>
    </row>
    <row r="216" spans="1:7" ht="13.2" x14ac:dyDescent="0.25">
      <c r="A216" s="53" t="s">
        <v>397</v>
      </c>
      <c r="B216" s="53"/>
      <c r="C216" s="53" t="s">
        <v>357</v>
      </c>
      <c r="D216" s="53" t="s">
        <v>780</v>
      </c>
      <c r="E216" s="53" t="s">
        <v>1010</v>
      </c>
      <c r="F216" s="53" t="s">
        <v>991</v>
      </c>
      <c r="G216" s="53" t="s">
        <v>1123</v>
      </c>
    </row>
    <row r="217" spans="1:7" ht="13.2" x14ac:dyDescent="0.25">
      <c r="A217" s="53" t="s">
        <v>1170</v>
      </c>
      <c r="B217" s="53"/>
      <c r="C217" s="53" t="s">
        <v>764</v>
      </c>
      <c r="D217" s="53" t="s">
        <v>785</v>
      </c>
      <c r="E217" s="53" t="s">
        <v>1018</v>
      </c>
      <c r="F217" s="53" t="s">
        <v>967</v>
      </c>
      <c r="G217" s="53" t="s">
        <v>1123</v>
      </c>
    </row>
    <row r="218" spans="1:7" ht="13.2" x14ac:dyDescent="0.25">
      <c r="A218" s="53" t="s">
        <v>1171</v>
      </c>
      <c r="B218" s="53"/>
      <c r="C218" s="53" t="s">
        <v>787</v>
      </c>
      <c r="D218" s="53" t="s">
        <v>786</v>
      </c>
      <c r="E218" s="53" t="s">
        <v>1019</v>
      </c>
      <c r="F218" s="53" t="s">
        <v>1001</v>
      </c>
      <c r="G218" s="53" t="s">
        <v>1172</v>
      </c>
    </row>
    <row r="219" spans="1:7" ht="13.2" x14ac:dyDescent="0.25">
      <c r="A219" s="53" t="s">
        <v>1173</v>
      </c>
      <c r="B219" s="53"/>
      <c r="C219" s="53" t="s">
        <v>353</v>
      </c>
      <c r="D219" s="53" t="s">
        <v>903</v>
      </c>
      <c r="E219" s="53" t="s">
        <v>1174</v>
      </c>
      <c r="F219" s="53" t="s">
        <v>967</v>
      </c>
      <c r="G219" s="53" t="s">
        <v>1123</v>
      </c>
    </row>
    <row r="220" spans="1:7" ht="13.2" x14ac:dyDescent="0.25">
      <c r="A220" s="53" t="s">
        <v>1175</v>
      </c>
      <c r="B220" s="53"/>
      <c r="C220" s="53" t="s">
        <v>353</v>
      </c>
      <c r="D220" s="53" t="s">
        <v>903</v>
      </c>
      <c r="E220" s="53" t="s">
        <v>1174</v>
      </c>
      <c r="F220" s="53" t="s">
        <v>967</v>
      </c>
      <c r="G220" s="53" t="s">
        <v>1123</v>
      </c>
    </row>
    <row r="221" spans="1:7" ht="13.2" x14ac:dyDescent="0.25">
      <c r="A221" s="53" t="s">
        <v>186</v>
      </c>
      <c r="B221" s="53"/>
      <c r="C221" s="53" t="s">
        <v>353</v>
      </c>
      <c r="D221" s="53" t="s">
        <v>904</v>
      </c>
      <c r="E221" s="53" t="s">
        <v>1176</v>
      </c>
      <c r="F221" s="53" t="s">
        <v>973</v>
      </c>
      <c r="G221" s="53" t="s">
        <v>1123</v>
      </c>
    </row>
    <row r="222" spans="1:7" ht="13.2" x14ac:dyDescent="0.25">
      <c r="A222" s="53" t="s">
        <v>1177</v>
      </c>
      <c r="B222" s="53"/>
      <c r="C222" s="53" t="s">
        <v>353</v>
      </c>
      <c r="D222" s="53" t="s">
        <v>904</v>
      </c>
      <c r="E222" s="53" t="s">
        <v>1176</v>
      </c>
      <c r="F222" s="53" t="s">
        <v>973</v>
      </c>
      <c r="G222" s="53" t="s">
        <v>1178</v>
      </c>
    </row>
    <row r="223" spans="1:7" ht="13.2" x14ac:dyDescent="0.25">
      <c r="A223" s="53" t="s">
        <v>1179</v>
      </c>
      <c r="B223" s="53"/>
      <c r="C223" s="53" t="s">
        <v>353</v>
      </c>
      <c r="D223" s="53" t="s">
        <v>788</v>
      </c>
      <c r="E223" s="53" t="s">
        <v>1020</v>
      </c>
      <c r="F223" s="53" t="s">
        <v>969</v>
      </c>
      <c r="G223" s="53" t="s">
        <v>1180</v>
      </c>
    </row>
    <row r="224" spans="1:7" ht="13.2" x14ac:dyDescent="0.25">
      <c r="A224" s="53" t="s">
        <v>10</v>
      </c>
      <c r="B224" s="53"/>
      <c r="C224" s="53" t="s">
        <v>353</v>
      </c>
      <c r="D224" s="53" t="s">
        <v>789</v>
      </c>
      <c r="E224" s="53" t="s">
        <v>1021</v>
      </c>
      <c r="F224" s="53" t="s">
        <v>967</v>
      </c>
      <c r="G224" s="53" t="s">
        <v>1181</v>
      </c>
    </row>
    <row r="225" spans="1:7" ht="13.2" x14ac:dyDescent="0.25">
      <c r="A225" s="53" t="s">
        <v>1182</v>
      </c>
      <c r="B225" s="53"/>
      <c r="C225" s="53" t="s">
        <v>764</v>
      </c>
      <c r="D225" s="53" t="s">
        <v>907</v>
      </c>
      <c r="E225" s="53" t="s">
        <v>1183</v>
      </c>
      <c r="F225" s="53" t="s">
        <v>991</v>
      </c>
      <c r="G225" s="53" t="s">
        <v>1123</v>
      </c>
    </row>
    <row r="226" spans="1:7" ht="13.2" x14ac:dyDescent="0.25">
      <c r="A226" s="53" t="s">
        <v>1184</v>
      </c>
      <c r="B226" s="53"/>
      <c r="C226" s="53" t="s">
        <v>906</v>
      </c>
      <c r="D226" s="53" t="s">
        <v>907</v>
      </c>
      <c r="E226" s="53" t="s">
        <v>1183</v>
      </c>
      <c r="F226" s="53" t="s">
        <v>991</v>
      </c>
      <c r="G226" s="53" t="s">
        <v>1185</v>
      </c>
    </row>
    <row r="227" spans="1:7" ht="13.2" x14ac:dyDescent="0.25">
      <c r="A227" s="53" t="s">
        <v>548</v>
      </c>
      <c r="B227" s="53"/>
      <c r="C227" s="53" t="s">
        <v>353</v>
      </c>
      <c r="D227" s="53" t="s">
        <v>791</v>
      </c>
      <c r="E227" s="53" t="s">
        <v>1025</v>
      </c>
      <c r="F227" s="53" t="s">
        <v>969</v>
      </c>
      <c r="G227" s="53" t="s">
        <v>1123</v>
      </c>
    </row>
    <row r="228" spans="1:7" ht="13.2" x14ac:dyDescent="0.25">
      <c r="A228" s="53" t="s">
        <v>1186</v>
      </c>
      <c r="B228" s="53"/>
      <c r="C228" s="53" t="s">
        <v>908</v>
      </c>
      <c r="D228" s="53" t="s">
        <v>791</v>
      </c>
      <c r="E228" s="53" t="s">
        <v>1025</v>
      </c>
      <c r="F228" s="53" t="s">
        <v>969</v>
      </c>
      <c r="G228" s="53" t="s">
        <v>1187</v>
      </c>
    </row>
    <row r="229" spans="1:7" ht="13.2" x14ac:dyDescent="0.25">
      <c r="A229" s="53" t="s">
        <v>394</v>
      </c>
      <c r="B229" s="53"/>
      <c r="C229" s="53" t="s">
        <v>795</v>
      </c>
      <c r="D229" s="53" t="s">
        <v>793</v>
      </c>
      <c r="E229" s="53" t="s">
        <v>1026</v>
      </c>
      <c r="F229" s="53" t="s">
        <v>1027</v>
      </c>
      <c r="G229" s="53" t="s">
        <v>1188</v>
      </c>
    </row>
    <row r="230" spans="1:7" ht="13.2" x14ac:dyDescent="0.25">
      <c r="A230" s="53" t="s">
        <v>1189</v>
      </c>
      <c r="B230" s="53"/>
      <c r="C230" s="53" t="s">
        <v>797</v>
      </c>
      <c r="D230" s="53" t="s">
        <v>796</v>
      </c>
      <c r="E230" s="53" t="s">
        <v>1028</v>
      </c>
      <c r="F230" s="53" t="s">
        <v>1029</v>
      </c>
      <c r="G230" s="53" t="s">
        <v>1123</v>
      </c>
    </row>
    <row r="231" spans="1:7" ht="13.2" x14ac:dyDescent="0.25">
      <c r="A231" s="53" t="s">
        <v>1190</v>
      </c>
      <c r="B231" s="53"/>
      <c r="C231" s="53" t="s">
        <v>910</v>
      </c>
      <c r="D231" s="53" t="s">
        <v>798</v>
      </c>
      <c r="E231" s="53" t="s">
        <v>1030</v>
      </c>
      <c r="F231" s="53" t="s">
        <v>983</v>
      </c>
      <c r="G231" s="53" t="s">
        <v>1191</v>
      </c>
    </row>
    <row r="232" spans="1:7" ht="13.2" x14ac:dyDescent="0.25">
      <c r="A232" s="53" t="s">
        <v>1192</v>
      </c>
      <c r="B232" s="53"/>
      <c r="C232" s="53" t="s">
        <v>353</v>
      </c>
      <c r="D232" s="53" t="s">
        <v>803</v>
      </c>
      <c r="E232" s="53" t="s">
        <v>1035</v>
      </c>
      <c r="F232" s="53" t="s">
        <v>961</v>
      </c>
      <c r="G232" s="53" t="s">
        <v>1193</v>
      </c>
    </row>
    <row r="233" spans="1:7" ht="13.2" x14ac:dyDescent="0.25">
      <c r="A233" s="53" t="s">
        <v>1194</v>
      </c>
      <c r="B233" s="53"/>
      <c r="C233" s="53" t="s">
        <v>862</v>
      </c>
      <c r="D233" s="53" t="s">
        <v>912</v>
      </c>
      <c r="E233" s="53" t="s">
        <v>1195</v>
      </c>
      <c r="F233" s="53" t="s">
        <v>961</v>
      </c>
      <c r="G233" s="53" t="s">
        <v>1196</v>
      </c>
    </row>
    <row r="234" spans="1:7" ht="13.2" x14ac:dyDescent="0.25">
      <c r="A234" s="53" t="s">
        <v>399</v>
      </c>
      <c r="B234" s="53"/>
      <c r="C234" s="53" t="s">
        <v>914</v>
      </c>
      <c r="D234" s="53" t="s">
        <v>913</v>
      </c>
      <c r="E234" s="53" t="s">
        <v>1197</v>
      </c>
      <c r="F234" s="53" t="s">
        <v>1027</v>
      </c>
      <c r="G234" s="53" t="s">
        <v>1123</v>
      </c>
    </row>
    <row r="235" spans="1:7" ht="13.2" x14ac:dyDescent="0.25">
      <c r="A235" s="53" t="s">
        <v>1198</v>
      </c>
      <c r="B235" s="53"/>
      <c r="C235" s="53" t="s">
        <v>916</v>
      </c>
      <c r="D235" s="53" t="s">
        <v>915</v>
      </c>
      <c r="E235" s="53" t="s">
        <v>1199</v>
      </c>
      <c r="F235" s="53" t="s">
        <v>1094</v>
      </c>
      <c r="G235" s="53" t="s">
        <v>1200</v>
      </c>
    </row>
    <row r="236" spans="1:7" ht="13.2" x14ac:dyDescent="0.25">
      <c r="A236" s="53" t="s">
        <v>1201</v>
      </c>
      <c r="B236" s="53"/>
      <c r="C236" s="53" t="s">
        <v>353</v>
      </c>
      <c r="D236" s="53" t="s">
        <v>814</v>
      </c>
      <c r="E236" s="53" t="s">
        <v>1046</v>
      </c>
      <c r="F236" s="53" t="s">
        <v>971</v>
      </c>
      <c r="G236" s="53" t="s">
        <v>1202</v>
      </c>
    </row>
    <row r="237" spans="1:7" ht="13.2" x14ac:dyDescent="0.25">
      <c r="A237" s="53" t="s">
        <v>1203</v>
      </c>
      <c r="B237" s="53"/>
      <c r="C237" s="53" t="s">
        <v>918</v>
      </c>
      <c r="D237" s="53" t="s">
        <v>815</v>
      </c>
      <c r="E237" s="53" t="s">
        <v>1048</v>
      </c>
      <c r="F237" s="53" t="s">
        <v>1049</v>
      </c>
      <c r="G237" s="53" t="s">
        <v>1123</v>
      </c>
    </row>
    <row r="238" spans="1:7" ht="13.2" x14ac:dyDescent="0.25">
      <c r="A238" s="53" t="s">
        <v>1204</v>
      </c>
      <c r="B238" s="53"/>
      <c r="C238" s="53" t="s">
        <v>834</v>
      </c>
      <c r="D238" s="53" t="s">
        <v>919</v>
      </c>
      <c r="E238" s="53" t="s">
        <v>1205</v>
      </c>
      <c r="F238" s="53" t="s">
        <v>1206</v>
      </c>
      <c r="G238" s="53" t="s">
        <v>1207</v>
      </c>
    </row>
    <row r="239" spans="1:7" ht="13.2" x14ac:dyDescent="0.25">
      <c r="A239" s="53" t="s">
        <v>1208</v>
      </c>
      <c r="B239" s="53"/>
      <c r="C239" s="53" t="s">
        <v>921</v>
      </c>
      <c r="D239" s="53" t="s">
        <v>818</v>
      </c>
      <c r="E239" s="53" t="s">
        <v>1052</v>
      </c>
      <c r="F239" s="53" t="s">
        <v>983</v>
      </c>
      <c r="G239" s="53" t="s">
        <v>1209</v>
      </c>
    </row>
    <row r="240" spans="1:7" ht="13.2" x14ac:dyDescent="0.25">
      <c r="A240" s="53" t="s">
        <v>1210</v>
      </c>
      <c r="B240" s="53"/>
      <c r="C240" s="53" t="s">
        <v>821</v>
      </c>
      <c r="D240" s="53" t="s">
        <v>820</v>
      </c>
      <c r="E240" s="53" t="s">
        <v>1056</v>
      </c>
      <c r="F240" s="53" t="s">
        <v>950</v>
      </c>
      <c r="G240" s="53" t="s">
        <v>1211</v>
      </c>
    </row>
    <row r="241" spans="1:7" ht="13.2" x14ac:dyDescent="0.25">
      <c r="A241" s="53" t="s">
        <v>610</v>
      </c>
      <c r="B241" s="53"/>
      <c r="C241" s="53" t="s">
        <v>353</v>
      </c>
      <c r="D241" s="53" t="s">
        <v>823</v>
      </c>
      <c r="E241" s="53" t="s">
        <v>1058</v>
      </c>
      <c r="F241" s="53" t="s">
        <v>1027</v>
      </c>
      <c r="G241" s="53" t="s">
        <v>1123</v>
      </c>
    </row>
    <row r="242" spans="1:7" ht="13.2" x14ac:dyDescent="0.25">
      <c r="A242" s="53" t="s">
        <v>1212</v>
      </c>
      <c r="B242" s="53"/>
      <c r="C242" s="53" t="s">
        <v>824</v>
      </c>
      <c r="D242" s="53" t="s">
        <v>823</v>
      </c>
      <c r="E242" s="53" t="s">
        <v>1058</v>
      </c>
      <c r="F242" s="53" t="s">
        <v>1027</v>
      </c>
      <c r="G242" s="53" t="s">
        <v>1213</v>
      </c>
    </row>
    <row r="243" spans="1:7" ht="13.2" x14ac:dyDescent="0.25">
      <c r="A243" s="53" t="s">
        <v>1214</v>
      </c>
      <c r="B243" s="53"/>
      <c r="C243" s="53" t="s">
        <v>93</v>
      </c>
      <c r="D243" s="53" t="s">
        <v>826</v>
      </c>
      <c r="E243" s="53" t="s">
        <v>1060</v>
      </c>
      <c r="F243" s="53" t="s">
        <v>1061</v>
      </c>
      <c r="G243" s="53" t="s">
        <v>1123</v>
      </c>
    </row>
    <row r="244" spans="1:7" ht="13.2" x14ac:dyDescent="0.25">
      <c r="A244" s="53" t="s">
        <v>1215</v>
      </c>
      <c r="B244" s="53"/>
      <c r="C244" s="53" t="s">
        <v>353</v>
      </c>
      <c r="D244" s="53" t="s">
        <v>832</v>
      </c>
      <c r="E244" s="53" t="s">
        <v>1216</v>
      </c>
      <c r="F244" s="53" t="s">
        <v>1206</v>
      </c>
      <c r="G244" s="53" t="s">
        <v>1123</v>
      </c>
    </row>
    <row r="245" spans="1:7" ht="13.2" x14ac:dyDescent="0.25">
      <c r="A245" s="53" t="s">
        <v>1217</v>
      </c>
      <c r="B245" s="53"/>
      <c r="C245" s="53" t="s">
        <v>770</v>
      </c>
      <c r="D245" s="53" t="s">
        <v>832</v>
      </c>
      <c r="E245" s="53" t="s">
        <v>1216</v>
      </c>
      <c r="F245" s="53" t="s">
        <v>1206</v>
      </c>
      <c r="G245" s="53" t="s">
        <v>1123</v>
      </c>
    </row>
    <row r="246" spans="1:7" ht="13.2" x14ac:dyDescent="0.25">
      <c r="A246" s="53" t="s">
        <v>1218</v>
      </c>
      <c r="B246" s="53"/>
      <c r="C246" s="53" t="s">
        <v>885</v>
      </c>
      <c r="D246" s="53" t="s">
        <v>924</v>
      </c>
      <c r="E246" s="53" t="s">
        <v>1219</v>
      </c>
      <c r="F246" s="53" t="s">
        <v>1206</v>
      </c>
      <c r="G246" s="53" t="s">
        <v>1220</v>
      </c>
    </row>
    <row r="247" spans="1:7" ht="13.2" x14ac:dyDescent="0.25">
      <c r="A247" s="53" t="s">
        <v>1221</v>
      </c>
      <c r="B247" s="53"/>
      <c r="C247" s="53" t="s">
        <v>926</v>
      </c>
      <c r="D247" s="53" t="s">
        <v>835</v>
      </c>
      <c r="E247" s="53" t="s">
        <v>1073</v>
      </c>
      <c r="F247" s="53" t="s">
        <v>950</v>
      </c>
      <c r="G247" s="53" t="s">
        <v>1123</v>
      </c>
    </row>
    <row r="248" spans="1:7" ht="13.2" x14ac:dyDescent="0.25">
      <c r="A248" s="53" t="s">
        <v>647</v>
      </c>
      <c r="B248" s="53"/>
      <c r="C248" s="53" t="s">
        <v>353</v>
      </c>
      <c r="D248" s="53" t="s">
        <v>927</v>
      </c>
      <c r="E248" s="53" t="s">
        <v>1222</v>
      </c>
      <c r="F248" s="53" t="s">
        <v>961</v>
      </c>
      <c r="G248" s="53" t="s">
        <v>1123</v>
      </c>
    </row>
    <row r="249" spans="1:7" ht="13.2" x14ac:dyDescent="0.25">
      <c r="A249" s="53" t="s">
        <v>30</v>
      </c>
      <c r="B249" s="53"/>
      <c r="C249" s="53" t="s">
        <v>353</v>
      </c>
      <c r="D249" s="53" t="s">
        <v>839</v>
      </c>
      <c r="E249" s="53" t="s">
        <v>1079</v>
      </c>
      <c r="F249" s="53" t="s">
        <v>950</v>
      </c>
      <c r="G249" s="53" t="s">
        <v>1123</v>
      </c>
    </row>
    <row r="250" spans="1:7" ht="13.2" x14ac:dyDescent="0.25">
      <c r="A250" s="53" t="s">
        <v>1223</v>
      </c>
      <c r="B250" s="53"/>
      <c r="C250" s="53" t="s">
        <v>842</v>
      </c>
      <c r="D250" s="53" t="s">
        <v>841</v>
      </c>
      <c r="E250" s="53" t="s">
        <v>1080</v>
      </c>
      <c r="F250" s="53" t="s">
        <v>961</v>
      </c>
      <c r="G250" s="53" t="s">
        <v>1224</v>
      </c>
    </row>
    <row r="251" spans="1:7" ht="13.2" x14ac:dyDescent="0.25">
      <c r="A251" s="53" t="s">
        <v>42</v>
      </c>
      <c r="B251" s="53"/>
      <c r="C251" s="53" t="s">
        <v>353</v>
      </c>
      <c r="D251" s="53" t="s">
        <v>929</v>
      </c>
      <c r="E251" s="53" t="s">
        <v>1225</v>
      </c>
      <c r="F251" s="53" t="s">
        <v>950</v>
      </c>
      <c r="G251" s="53" t="s">
        <v>1123</v>
      </c>
    </row>
    <row r="252" spans="1:7" ht="13.2" x14ac:dyDescent="0.25">
      <c r="A252" s="53" t="s">
        <v>109</v>
      </c>
      <c r="B252" s="53"/>
      <c r="C252" s="53" t="s">
        <v>353</v>
      </c>
      <c r="D252" s="53" t="s">
        <v>848</v>
      </c>
      <c r="E252" s="53" t="s">
        <v>1088</v>
      </c>
      <c r="F252" s="53" t="s">
        <v>950</v>
      </c>
      <c r="G252" s="53" t="s">
        <v>1123</v>
      </c>
    </row>
    <row r="253" spans="1:7" ht="13.2" x14ac:dyDescent="0.25">
      <c r="A253" s="53" t="s">
        <v>1226</v>
      </c>
      <c r="B253" s="53"/>
      <c r="C253" s="53" t="s">
        <v>353</v>
      </c>
      <c r="D253" s="53" t="s">
        <v>848</v>
      </c>
      <c r="E253" s="53" t="s">
        <v>1088</v>
      </c>
      <c r="F253" s="53" t="s">
        <v>950</v>
      </c>
      <c r="G253" s="53" t="s">
        <v>1123</v>
      </c>
    </row>
    <row r="254" spans="1:7" ht="13.2" x14ac:dyDescent="0.25">
      <c r="A254" s="53" t="s">
        <v>1227</v>
      </c>
      <c r="B254" s="53"/>
      <c r="C254" s="53" t="s">
        <v>353</v>
      </c>
      <c r="D254" s="53" t="s">
        <v>853</v>
      </c>
      <c r="E254" s="53" t="s">
        <v>1096</v>
      </c>
      <c r="F254" s="53" t="s">
        <v>1097</v>
      </c>
      <c r="G254" s="53" t="s">
        <v>1228</v>
      </c>
    </row>
    <row r="255" spans="1:7" ht="13.2" x14ac:dyDescent="0.25">
      <c r="A255" s="53" t="s">
        <v>676</v>
      </c>
      <c r="B255" s="53"/>
      <c r="C255" s="53" t="s">
        <v>353</v>
      </c>
      <c r="D255" s="53" t="s">
        <v>853</v>
      </c>
      <c r="E255" s="53" t="s">
        <v>1096</v>
      </c>
      <c r="F255" s="53" t="s">
        <v>1097</v>
      </c>
      <c r="G255" s="53" t="s">
        <v>1123</v>
      </c>
    </row>
    <row r="256" spans="1:7" ht="13.2" x14ac:dyDescent="0.25">
      <c r="A256" s="53" t="s">
        <v>1229</v>
      </c>
      <c r="B256" s="53"/>
      <c r="C256" s="53" t="s">
        <v>801</v>
      </c>
      <c r="D256" s="53" t="s">
        <v>854</v>
      </c>
      <c r="E256" s="53" t="s">
        <v>1098</v>
      </c>
      <c r="F256" s="53" t="s">
        <v>961</v>
      </c>
      <c r="G256" s="53" t="s">
        <v>1230</v>
      </c>
    </row>
    <row r="257" spans="1:7" ht="13.2" x14ac:dyDescent="0.25">
      <c r="A257" s="53" t="s">
        <v>28</v>
      </c>
      <c r="B257" s="53"/>
      <c r="C257" s="53" t="s">
        <v>353</v>
      </c>
      <c r="D257" s="53" t="s">
        <v>866</v>
      </c>
      <c r="E257" s="53" t="s">
        <v>1108</v>
      </c>
      <c r="F257" s="53" t="s">
        <v>1109</v>
      </c>
      <c r="G257" s="53" t="s">
        <v>1123</v>
      </c>
    </row>
    <row r="258" spans="1:7" ht="13.2" x14ac:dyDescent="0.25">
      <c r="A258" s="53" t="s">
        <v>1231</v>
      </c>
      <c r="B258" s="53"/>
      <c r="C258" s="53" t="s">
        <v>933</v>
      </c>
      <c r="D258" s="53" t="s">
        <v>868</v>
      </c>
      <c r="E258" s="53" t="s">
        <v>1111</v>
      </c>
      <c r="F258" s="53" t="s">
        <v>1112</v>
      </c>
      <c r="G258" s="53" t="s">
        <v>1232</v>
      </c>
    </row>
    <row r="259" spans="1:7" ht="13.2" x14ac:dyDescent="0.25">
      <c r="A259" s="53" t="s">
        <v>1233</v>
      </c>
      <c r="B259" s="53"/>
      <c r="C259" s="53" t="s">
        <v>935</v>
      </c>
      <c r="D259" s="53" t="s">
        <v>934</v>
      </c>
      <c r="E259" s="53" t="s">
        <v>1234</v>
      </c>
      <c r="F259" s="53" t="s">
        <v>1235</v>
      </c>
      <c r="G259" s="53" t="s">
        <v>1123</v>
      </c>
    </row>
    <row r="260" spans="1:7" ht="13.2" x14ac:dyDescent="0.25">
      <c r="A260" s="53" t="s">
        <v>1236</v>
      </c>
      <c r="B260" s="53"/>
      <c r="C260" s="53" t="s">
        <v>772</v>
      </c>
      <c r="D260" s="53" t="s">
        <v>936</v>
      </c>
      <c r="E260" s="53" t="s">
        <v>1237</v>
      </c>
      <c r="F260" s="53" t="s">
        <v>969</v>
      </c>
      <c r="G260" s="53" t="s">
        <v>1238</v>
      </c>
    </row>
    <row r="261" spans="1:7" ht="13.2" x14ac:dyDescent="0.25">
      <c r="A261" s="53" t="s">
        <v>370</v>
      </c>
      <c r="B261" s="53"/>
      <c r="C261" s="53" t="s">
        <v>353</v>
      </c>
      <c r="D261" s="53" t="s">
        <v>869</v>
      </c>
      <c r="E261" s="53" t="s">
        <v>1114</v>
      </c>
      <c r="F261" s="53" t="s">
        <v>961</v>
      </c>
      <c r="G261" s="53" t="s">
        <v>1239</v>
      </c>
    </row>
    <row r="262" spans="1:7" ht="13.2" x14ac:dyDescent="0.25">
      <c r="A262" s="53" t="s">
        <v>398</v>
      </c>
      <c r="B262" s="53"/>
      <c r="C262" s="53" t="s">
        <v>939</v>
      </c>
      <c r="D262" s="53" t="s">
        <v>938</v>
      </c>
      <c r="E262" s="53" t="s">
        <v>1240</v>
      </c>
      <c r="F262" s="53" t="s">
        <v>991</v>
      </c>
      <c r="G262" s="53" t="s">
        <v>1241</v>
      </c>
    </row>
    <row r="263" spans="1:7" ht="13.2" x14ac:dyDescent="0.25">
      <c r="A263" s="53" t="s">
        <v>1242</v>
      </c>
      <c r="B263" s="53"/>
      <c r="C263" s="53" t="s">
        <v>353</v>
      </c>
      <c r="D263" s="53" t="s">
        <v>940</v>
      </c>
      <c r="E263" s="53" t="s">
        <v>1243</v>
      </c>
      <c r="F263" s="53" t="s">
        <v>950</v>
      </c>
      <c r="G263" s="53" t="s">
        <v>1123</v>
      </c>
    </row>
    <row r="264" spans="1:7" ht="13.2" x14ac:dyDescent="0.25">
      <c r="A264" s="53" t="s">
        <v>1244</v>
      </c>
      <c r="B264" s="53"/>
      <c r="C264" s="53" t="s">
        <v>941</v>
      </c>
      <c r="D264" s="53" t="s">
        <v>940</v>
      </c>
      <c r="E264" s="53" t="s">
        <v>1243</v>
      </c>
      <c r="F264" s="53" t="s">
        <v>950</v>
      </c>
      <c r="G264" s="53" t="s">
        <v>1245</v>
      </c>
    </row>
    <row r="265" spans="1:7" ht="13.2" x14ac:dyDescent="0.25">
      <c r="A265" s="53" t="s">
        <v>1246</v>
      </c>
      <c r="B265" s="53"/>
      <c r="C265" s="53" t="s">
        <v>353</v>
      </c>
      <c r="D265" s="53" t="s">
        <v>903</v>
      </c>
      <c r="E265" s="53" t="s">
        <v>1174</v>
      </c>
      <c r="F265" s="53" t="s">
        <v>967</v>
      </c>
      <c r="G265" s="53" t="s">
        <v>1123</v>
      </c>
    </row>
    <row r="266" spans="1:7" ht="13.2" x14ac:dyDescent="0.25">
      <c r="A266" s="53" t="s">
        <v>730</v>
      </c>
      <c r="B266" s="53"/>
      <c r="C266" s="53" t="s">
        <v>855</v>
      </c>
      <c r="D266" s="53" t="s">
        <v>942</v>
      </c>
      <c r="E266" s="53" t="s">
        <v>1247</v>
      </c>
      <c r="F266" s="53" t="s">
        <v>961</v>
      </c>
      <c r="G266" s="53" t="s">
        <v>1123</v>
      </c>
    </row>
    <row r="267" spans="1:7" ht="13.2" x14ac:dyDescent="0.25">
      <c r="A267" s="53" t="s">
        <v>729</v>
      </c>
      <c r="B267" s="53"/>
      <c r="C267" s="53" t="s">
        <v>941</v>
      </c>
      <c r="D267" s="53" t="s">
        <v>942</v>
      </c>
      <c r="E267" s="53" t="s">
        <v>1248</v>
      </c>
      <c r="F267" s="53" t="s">
        <v>961</v>
      </c>
      <c r="G267" s="53" t="s">
        <v>1249</v>
      </c>
    </row>
    <row r="268" spans="1:7" ht="13.2" x14ac:dyDescent="0.25">
      <c r="A268" s="53" t="s">
        <v>382</v>
      </c>
      <c r="B268" s="53"/>
      <c r="C268" s="53" t="s">
        <v>944</v>
      </c>
      <c r="D268" s="53" t="s">
        <v>943</v>
      </c>
      <c r="E268" s="53" t="s">
        <v>1250</v>
      </c>
      <c r="F268" s="53" t="s">
        <v>967</v>
      </c>
      <c r="G268" s="53" t="s">
        <v>1123</v>
      </c>
    </row>
    <row r="269" spans="1:7" ht="13.2" x14ac:dyDescent="0.25">
      <c r="A269" s="53" t="s">
        <v>1251</v>
      </c>
      <c r="B269" s="53"/>
      <c r="C269" s="53" t="s">
        <v>875</v>
      </c>
      <c r="D269" s="53" t="s">
        <v>873</v>
      </c>
      <c r="E269" s="53" t="s">
        <v>1117</v>
      </c>
      <c r="F269" s="53" t="s">
        <v>1118</v>
      </c>
      <c r="G269" s="53" t="s">
        <v>1123</v>
      </c>
    </row>
    <row r="270" spans="1:7" ht="13.2" x14ac:dyDescent="0.25">
      <c r="A270" s="53" t="s">
        <v>1252</v>
      </c>
      <c r="B270" s="53"/>
      <c r="C270" s="53" t="s">
        <v>732</v>
      </c>
      <c r="D270" s="53" t="s">
        <v>873</v>
      </c>
      <c r="E270" s="53" t="s">
        <v>1117</v>
      </c>
      <c r="F270" s="53" t="s">
        <v>1118</v>
      </c>
      <c r="G270" s="53" t="s">
        <v>1123</v>
      </c>
    </row>
    <row r="271" spans="1:7" ht="13.2" x14ac:dyDescent="0.25">
      <c r="A271" s="53" t="s">
        <v>1253</v>
      </c>
      <c r="B271" s="53"/>
      <c r="C271" s="53" t="s">
        <v>947</v>
      </c>
      <c r="D271" s="53" t="s">
        <v>946</v>
      </c>
      <c r="E271" s="53" t="s">
        <v>1254</v>
      </c>
      <c r="F271" s="53" t="s">
        <v>971</v>
      </c>
      <c r="G271" s="53" t="s">
        <v>1255</v>
      </c>
    </row>
    <row r="272" spans="1:7" ht="13.2" x14ac:dyDescent="0.25">
      <c r="A272" s="53" t="s">
        <v>1256</v>
      </c>
      <c r="B272" s="53"/>
      <c r="C272" s="53" t="s">
        <v>353</v>
      </c>
      <c r="D272" s="53" t="s">
        <v>948</v>
      </c>
      <c r="E272" s="53" t="s">
        <v>1257</v>
      </c>
      <c r="F272" s="53" t="s">
        <v>1258</v>
      </c>
      <c r="G272" s="53" t="s">
        <v>1123</v>
      </c>
    </row>
    <row r="273" spans="1:9" s="29" customFormat="1" ht="27.9" customHeight="1" x14ac:dyDescent="0.25">
      <c r="A273" s="29" t="s">
        <v>27</v>
      </c>
      <c r="B273" s="50" t="s">
        <v>1259</v>
      </c>
      <c r="D273" s="29" t="s">
        <v>419</v>
      </c>
      <c r="E273" s="29" t="s">
        <v>420</v>
      </c>
      <c r="F273" s="29" t="s">
        <v>421</v>
      </c>
      <c r="G273" s="30" t="s">
        <v>422</v>
      </c>
      <c r="H273" s="29" t="s">
        <v>254</v>
      </c>
      <c r="I273" s="29" t="s">
        <v>255</v>
      </c>
    </row>
    <row r="274" spans="1:9" ht="16.5" customHeight="1" x14ac:dyDescent="0.25">
      <c r="A274" t="s">
        <v>141</v>
      </c>
      <c r="B274" s="26" t="s">
        <v>1259</v>
      </c>
      <c r="D274" t="s">
        <v>431</v>
      </c>
      <c r="E274" t="s">
        <v>432</v>
      </c>
      <c r="F274" t="s">
        <v>433</v>
      </c>
      <c r="G274" s="55" t="s">
        <v>434</v>
      </c>
      <c r="H274" t="s">
        <v>257</v>
      </c>
      <c r="I274" t="s">
        <v>258</v>
      </c>
    </row>
    <row r="275" spans="1:9" ht="16.5" customHeight="1" x14ac:dyDescent="0.25">
      <c r="A275" s="53" t="s">
        <v>142</v>
      </c>
      <c r="B275" s="56" t="s">
        <v>1259</v>
      </c>
      <c r="C275" s="53" t="s">
        <v>367</v>
      </c>
      <c r="D275" s="53" t="s">
        <v>740</v>
      </c>
      <c r="E275" s="53" t="s">
        <v>960</v>
      </c>
      <c r="F275" s="53" t="s">
        <v>961</v>
      </c>
      <c r="G275" s="55" t="s">
        <v>434</v>
      </c>
    </row>
    <row r="276" spans="1:9" ht="16.5" customHeight="1" x14ac:dyDescent="0.25">
      <c r="A276" t="s">
        <v>147</v>
      </c>
      <c r="B276" s="26" t="s">
        <v>1259</v>
      </c>
      <c r="D276" t="s">
        <v>448</v>
      </c>
      <c r="E276" t="s">
        <v>449</v>
      </c>
      <c r="F276" t="s">
        <v>450</v>
      </c>
      <c r="G276" s="55" t="s">
        <v>451</v>
      </c>
      <c r="H276" t="s">
        <v>261</v>
      </c>
      <c r="I276" t="s">
        <v>256</v>
      </c>
    </row>
    <row r="277" spans="1:9" ht="16.5" customHeight="1" x14ac:dyDescent="0.25">
      <c r="A277" t="s">
        <v>156</v>
      </c>
      <c r="B277" s="26" t="s">
        <v>1259</v>
      </c>
      <c r="D277" t="s">
        <v>461</v>
      </c>
      <c r="E277" t="s">
        <v>462</v>
      </c>
      <c r="F277" t="s">
        <v>463</v>
      </c>
      <c r="G277" s="55" t="s">
        <v>464</v>
      </c>
      <c r="H277" t="s">
        <v>256</v>
      </c>
      <c r="I277" t="s">
        <v>263</v>
      </c>
    </row>
    <row r="278" spans="1:9" ht="16.5" customHeight="1" x14ac:dyDescent="0.25">
      <c r="A278" t="s">
        <v>98</v>
      </c>
      <c r="B278" s="26" t="s">
        <v>1259</v>
      </c>
      <c r="D278" t="s">
        <v>468</v>
      </c>
      <c r="E278" t="s">
        <v>469</v>
      </c>
      <c r="F278" t="s">
        <v>470</v>
      </c>
      <c r="G278" s="55" t="s">
        <v>471</v>
      </c>
      <c r="H278" t="s">
        <v>264</v>
      </c>
      <c r="I278" t="s">
        <v>265</v>
      </c>
    </row>
    <row r="279" spans="1:9" ht="16.5" customHeight="1" x14ac:dyDescent="0.25">
      <c r="A279" s="53" t="s">
        <v>70</v>
      </c>
      <c r="B279" s="56" t="s">
        <v>1259</v>
      </c>
      <c r="C279" s="53" t="s">
        <v>367</v>
      </c>
      <c r="D279" s="53" t="s">
        <v>757</v>
      </c>
      <c r="E279" s="53" t="s">
        <v>987</v>
      </c>
      <c r="F279" s="53" t="s">
        <v>950</v>
      </c>
      <c r="G279" s="55" t="s">
        <v>472</v>
      </c>
    </row>
    <row r="280" spans="1:9" ht="16.5" customHeight="1" x14ac:dyDescent="0.25">
      <c r="A280" t="s">
        <v>163</v>
      </c>
      <c r="B280" s="26" t="s">
        <v>1259</v>
      </c>
      <c r="D280" t="s">
        <v>477</v>
      </c>
      <c r="E280" t="s">
        <v>478</v>
      </c>
      <c r="F280" t="s">
        <v>479</v>
      </c>
      <c r="G280" s="55" t="s">
        <v>480</v>
      </c>
      <c r="H280" t="s">
        <v>267</v>
      </c>
      <c r="I280" t="s">
        <v>268</v>
      </c>
    </row>
    <row r="281" spans="1:9" ht="16.5" customHeight="1" x14ac:dyDescent="0.25">
      <c r="A281" t="s">
        <v>481</v>
      </c>
      <c r="B281" s="26" t="s">
        <v>1259</v>
      </c>
      <c r="D281" t="s">
        <v>477</v>
      </c>
      <c r="E281" t="s">
        <v>478</v>
      </c>
      <c r="F281" t="s">
        <v>479</v>
      </c>
      <c r="G281" s="55" t="s">
        <v>480</v>
      </c>
      <c r="H281" t="s">
        <v>267</v>
      </c>
      <c r="I281" t="s">
        <v>268</v>
      </c>
    </row>
    <row r="282" spans="1:9" ht="16.5" customHeight="1" x14ac:dyDescent="0.25">
      <c r="A282" s="53" t="s">
        <v>172</v>
      </c>
      <c r="B282" s="56" t="s">
        <v>1259</v>
      </c>
      <c r="C282" s="53" t="s">
        <v>367</v>
      </c>
      <c r="D282" s="53" t="s">
        <v>767</v>
      </c>
      <c r="E282" s="53" t="s">
        <v>998</v>
      </c>
      <c r="F282" s="53" t="s">
        <v>973</v>
      </c>
      <c r="G282" s="55" t="s">
        <v>494</v>
      </c>
    </row>
    <row r="283" spans="1:9" ht="16.5" customHeight="1" x14ac:dyDescent="0.25">
      <c r="A283" t="s">
        <v>65</v>
      </c>
      <c r="B283" s="26" t="s">
        <v>1259</v>
      </c>
      <c r="D283" t="s">
        <v>497</v>
      </c>
      <c r="E283" t="s">
        <v>498</v>
      </c>
      <c r="F283" t="s">
        <v>423</v>
      </c>
      <c r="G283" s="55" t="s">
        <v>499</v>
      </c>
      <c r="H283" t="s">
        <v>272</v>
      </c>
      <c r="I283" t="s">
        <v>273</v>
      </c>
    </row>
    <row r="284" spans="1:9" ht="16.5" customHeight="1" x14ac:dyDescent="0.25">
      <c r="A284" t="s">
        <v>500</v>
      </c>
      <c r="B284" s="26" t="s">
        <v>1259</v>
      </c>
      <c r="D284" t="s">
        <v>501</v>
      </c>
      <c r="E284" t="s">
        <v>502</v>
      </c>
      <c r="F284" t="s">
        <v>503</v>
      </c>
      <c r="G284" s="55" t="s">
        <v>504</v>
      </c>
      <c r="H284" t="s">
        <v>256</v>
      </c>
      <c r="I284" t="s">
        <v>274</v>
      </c>
    </row>
    <row r="285" spans="1:9" ht="16.5" customHeight="1" x14ac:dyDescent="0.25">
      <c r="A285" t="s">
        <v>174</v>
      </c>
      <c r="B285" s="26" t="s">
        <v>1259</v>
      </c>
      <c r="D285" t="s">
        <v>501</v>
      </c>
      <c r="E285" t="s">
        <v>502</v>
      </c>
      <c r="F285" t="s">
        <v>503</v>
      </c>
      <c r="G285" s="55" t="s">
        <v>504</v>
      </c>
      <c r="H285" t="s">
        <v>256</v>
      </c>
      <c r="I285" t="s">
        <v>274</v>
      </c>
    </row>
    <row r="286" spans="1:9" ht="16.5" customHeight="1" x14ac:dyDescent="0.25">
      <c r="A286" t="s">
        <v>507</v>
      </c>
      <c r="B286" s="26" t="s">
        <v>1259</v>
      </c>
      <c r="D286" t="s">
        <v>508</v>
      </c>
      <c r="E286" t="s">
        <v>509</v>
      </c>
      <c r="F286" t="s">
        <v>423</v>
      </c>
      <c r="G286" s="55" t="s">
        <v>510</v>
      </c>
      <c r="H286" t="s">
        <v>275</v>
      </c>
      <c r="I286" t="s">
        <v>276</v>
      </c>
    </row>
    <row r="287" spans="1:9" ht="16.5" customHeight="1" x14ac:dyDescent="0.25">
      <c r="A287" t="s">
        <v>181</v>
      </c>
      <c r="B287" s="26" t="s">
        <v>1259</v>
      </c>
      <c r="D287" t="s">
        <v>514</v>
      </c>
      <c r="E287" t="s">
        <v>515</v>
      </c>
      <c r="F287" t="s">
        <v>423</v>
      </c>
      <c r="G287" s="55" t="s">
        <v>516</v>
      </c>
      <c r="H287" t="s">
        <v>277</v>
      </c>
      <c r="I287" t="s">
        <v>278</v>
      </c>
    </row>
    <row r="288" spans="1:9" ht="16.5" customHeight="1" x14ac:dyDescent="0.25">
      <c r="A288" t="s">
        <v>182</v>
      </c>
      <c r="B288" s="26" t="s">
        <v>1259</v>
      </c>
      <c r="D288" t="s">
        <v>517</v>
      </c>
      <c r="E288" t="s">
        <v>518</v>
      </c>
      <c r="F288" t="s">
        <v>423</v>
      </c>
      <c r="G288" s="55" t="s">
        <v>519</v>
      </c>
      <c r="H288" t="s">
        <v>279</v>
      </c>
      <c r="I288" t="s">
        <v>280</v>
      </c>
    </row>
    <row r="289" spans="1:9" ht="16.5" customHeight="1" x14ac:dyDescent="0.25">
      <c r="A289" t="s">
        <v>528</v>
      </c>
      <c r="B289" s="26" t="s">
        <v>1259</v>
      </c>
      <c r="D289" t="s">
        <v>525</v>
      </c>
      <c r="E289" t="s">
        <v>526</v>
      </c>
      <c r="F289" t="s">
        <v>503</v>
      </c>
      <c r="G289" s="55" t="s">
        <v>527</v>
      </c>
      <c r="H289" t="s">
        <v>281</v>
      </c>
      <c r="I289" t="s">
        <v>282</v>
      </c>
    </row>
    <row r="290" spans="1:9" ht="16.5" customHeight="1" x14ac:dyDescent="0.25">
      <c r="A290" t="s">
        <v>186</v>
      </c>
      <c r="B290" s="26" t="s">
        <v>1259</v>
      </c>
      <c r="D290" t="s">
        <v>529</v>
      </c>
      <c r="E290" t="s">
        <v>530</v>
      </c>
      <c r="F290" t="s">
        <v>450</v>
      </c>
      <c r="G290" s="55" t="s">
        <v>531</v>
      </c>
      <c r="H290" t="s">
        <v>283</v>
      </c>
      <c r="I290" t="s">
        <v>256</v>
      </c>
    </row>
    <row r="291" spans="1:9" ht="16.5" customHeight="1" x14ac:dyDescent="0.25">
      <c r="A291" t="s">
        <v>189</v>
      </c>
      <c r="B291" s="26" t="s">
        <v>1259</v>
      </c>
      <c r="D291" t="s">
        <v>534</v>
      </c>
      <c r="E291" t="s">
        <v>535</v>
      </c>
      <c r="F291" t="s">
        <v>423</v>
      </c>
      <c r="G291" s="55" t="s">
        <v>536</v>
      </c>
      <c r="H291" t="s">
        <v>284</v>
      </c>
      <c r="I291" t="s">
        <v>256</v>
      </c>
    </row>
    <row r="292" spans="1:9" ht="16.5" customHeight="1" x14ac:dyDescent="0.25">
      <c r="A292" t="s">
        <v>542</v>
      </c>
      <c r="B292" s="26" t="s">
        <v>1259</v>
      </c>
      <c r="D292" t="s">
        <v>543</v>
      </c>
      <c r="E292" t="s">
        <v>544</v>
      </c>
      <c r="F292" t="s">
        <v>470</v>
      </c>
      <c r="G292" s="55" t="s">
        <v>545</v>
      </c>
      <c r="H292" t="s">
        <v>286</v>
      </c>
      <c r="I292" t="s">
        <v>287</v>
      </c>
    </row>
    <row r="293" spans="1:9" ht="16.5" customHeight="1" x14ac:dyDescent="0.25">
      <c r="A293" t="s">
        <v>548</v>
      </c>
      <c r="B293" s="26" t="s">
        <v>1259</v>
      </c>
      <c r="D293" t="s">
        <v>549</v>
      </c>
      <c r="E293" t="s">
        <v>550</v>
      </c>
      <c r="F293" t="s">
        <v>444</v>
      </c>
      <c r="G293" s="55" t="s">
        <v>551</v>
      </c>
      <c r="H293" t="s">
        <v>288</v>
      </c>
      <c r="I293" t="s">
        <v>289</v>
      </c>
    </row>
    <row r="294" spans="1:9" ht="16.5" customHeight="1" x14ac:dyDescent="0.25">
      <c r="A294" s="53" t="s">
        <v>193</v>
      </c>
      <c r="B294" s="56" t="s">
        <v>1259</v>
      </c>
      <c r="C294" s="53" t="s">
        <v>367</v>
      </c>
      <c r="D294" s="53" t="s">
        <v>796</v>
      </c>
      <c r="E294" s="53" t="s">
        <v>1028</v>
      </c>
      <c r="F294" s="53" t="s">
        <v>1029</v>
      </c>
      <c r="G294" s="55" t="s">
        <v>557</v>
      </c>
    </row>
    <row r="295" spans="1:9" ht="16.5" customHeight="1" x14ac:dyDescent="0.25">
      <c r="A295" s="53" t="s">
        <v>196</v>
      </c>
      <c r="B295" s="56" t="s">
        <v>1259</v>
      </c>
      <c r="C295" s="53" t="s">
        <v>367</v>
      </c>
      <c r="D295" s="53" t="s">
        <v>802</v>
      </c>
      <c r="E295" s="53" t="s">
        <v>1034</v>
      </c>
      <c r="F295" s="53" t="s">
        <v>967</v>
      </c>
      <c r="G295" s="55" t="s">
        <v>558</v>
      </c>
    </row>
    <row r="296" spans="1:9" ht="16.5" customHeight="1" x14ac:dyDescent="0.25">
      <c r="A296" t="s">
        <v>26</v>
      </c>
      <c r="B296" s="26" t="s">
        <v>1259</v>
      </c>
      <c r="D296" t="s">
        <v>562</v>
      </c>
      <c r="E296" t="s">
        <v>563</v>
      </c>
      <c r="F296" t="s">
        <v>421</v>
      </c>
      <c r="G296" s="55" t="s">
        <v>564</v>
      </c>
      <c r="H296" t="s">
        <v>291</v>
      </c>
      <c r="I296" t="s">
        <v>292</v>
      </c>
    </row>
    <row r="297" spans="1:9" ht="16.5" customHeight="1" x14ac:dyDescent="0.25">
      <c r="A297" t="s">
        <v>215</v>
      </c>
      <c r="B297" s="26" t="s">
        <v>1259</v>
      </c>
      <c r="D297" t="s">
        <v>587</v>
      </c>
      <c r="E297" t="s">
        <v>588</v>
      </c>
      <c r="F297" t="s">
        <v>475</v>
      </c>
      <c r="G297" s="55" t="s">
        <v>589</v>
      </c>
      <c r="H297" t="s">
        <v>296</v>
      </c>
      <c r="I297" t="s">
        <v>256</v>
      </c>
    </row>
    <row r="298" spans="1:9" ht="16.5" customHeight="1" x14ac:dyDescent="0.25">
      <c r="A298" t="s">
        <v>598</v>
      </c>
      <c r="B298" s="26" t="s">
        <v>1259</v>
      </c>
      <c r="D298" t="s">
        <v>599</v>
      </c>
      <c r="E298" t="s">
        <v>600</v>
      </c>
      <c r="F298" t="s">
        <v>601</v>
      </c>
      <c r="G298" s="55" t="s">
        <v>602</v>
      </c>
      <c r="H298" t="s">
        <v>298</v>
      </c>
      <c r="I298" t="s">
        <v>299</v>
      </c>
    </row>
    <row r="299" spans="1:9" ht="16.5" customHeight="1" x14ac:dyDescent="0.25">
      <c r="A299" t="s">
        <v>32</v>
      </c>
      <c r="B299" s="26" t="s">
        <v>1259</v>
      </c>
      <c r="D299" t="s">
        <v>605</v>
      </c>
      <c r="E299" t="s">
        <v>606</v>
      </c>
      <c r="F299" t="s">
        <v>423</v>
      </c>
      <c r="G299" s="55" t="s">
        <v>607</v>
      </c>
      <c r="H299" t="s">
        <v>300</v>
      </c>
      <c r="I299" t="s">
        <v>301</v>
      </c>
    </row>
    <row r="300" spans="1:9" ht="16.5" customHeight="1" x14ac:dyDescent="0.25">
      <c r="A300" t="s">
        <v>33</v>
      </c>
      <c r="B300" s="26" t="s">
        <v>1259</v>
      </c>
      <c r="D300" t="s">
        <v>605</v>
      </c>
      <c r="E300" t="s">
        <v>606</v>
      </c>
      <c r="F300" t="s">
        <v>423</v>
      </c>
      <c r="G300" s="55" t="s">
        <v>607</v>
      </c>
      <c r="H300" t="s">
        <v>300</v>
      </c>
      <c r="I300" t="s">
        <v>301</v>
      </c>
    </row>
    <row r="301" spans="1:9" ht="16.5" customHeight="1" x14ac:dyDescent="0.25">
      <c r="A301" t="s">
        <v>610</v>
      </c>
      <c r="B301" s="26" t="s">
        <v>1259</v>
      </c>
      <c r="C301" s="26"/>
      <c r="D301" t="s">
        <v>611</v>
      </c>
      <c r="E301" t="s">
        <v>612</v>
      </c>
      <c r="F301" t="s">
        <v>479</v>
      </c>
      <c r="G301" s="55" t="s">
        <v>613</v>
      </c>
      <c r="H301" t="s">
        <v>302</v>
      </c>
      <c r="I301" t="s">
        <v>303</v>
      </c>
    </row>
    <row r="302" spans="1:9" ht="16.5" customHeight="1" x14ac:dyDescent="0.25">
      <c r="A302" s="53" t="s">
        <v>614</v>
      </c>
      <c r="B302" s="56" t="s">
        <v>1259</v>
      </c>
      <c r="C302" s="53" t="s">
        <v>367</v>
      </c>
      <c r="D302" s="53" t="s">
        <v>823</v>
      </c>
      <c r="E302" s="53" t="s">
        <v>1058</v>
      </c>
      <c r="F302" s="53" t="s">
        <v>1027</v>
      </c>
      <c r="G302" s="55" t="s">
        <v>613</v>
      </c>
    </row>
    <row r="303" spans="1:9" ht="16.5" customHeight="1" x14ac:dyDescent="0.25">
      <c r="A303" s="53" t="s">
        <v>75</v>
      </c>
      <c r="B303" s="56" t="s">
        <v>1259</v>
      </c>
      <c r="C303" s="53" t="s">
        <v>367</v>
      </c>
      <c r="D303" s="53" t="s">
        <v>832</v>
      </c>
      <c r="E303" s="53" t="s">
        <v>1070</v>
      </c>
      <c r="F303" s="53" t="s">
        <v>1071</v>
      </c>
      <c r="G303" s="55" t="s">
        <v>628</v>
      </c>
    </row>
    <row r="304" spans="1:9" ht="33.6" customHeight="1" x14ac:dyDescent="0.25">
      <c r="A304" t="s">
        <v>647</v>
      </c>
      <c r="B304" s="26" t="s">
        <v>1259</v>
      </c>
      <c r="D304" t="s">
        <v>648</v>
      </c>
      <c r="E304" t="s">
        <v>649</v>
      </c>
      <c r="F304" t="s">
        <v>433</v>
      </c>
      <c r="G304" s="55" t="s">
        <v>650</v>
      </c>
      <c r="H304" t="s">
        <v>313</v>
      </c>
      <c r="I304" t="s">
        <v>314</v>
      </c>
    </row>
    <row r="305" spans="1:9" ht="16.5" customHeight="1" x14ac:dyDescent="0.25">
      <c r="A305" t="s">
        <v>117</v>
      </c>
      <c r="B305" s="26" t="s">
        <v>1259</v>
      </c>
      <c r="D305" t="s">
        <v>651</v>
      </c>
      <c r="E305" t="s">
        <v>652</v>
      </c>
      <c r="F305" t="s">
        <v>423</v>
      </c>
      <c r="G305" s="55" t="s">
        <v>653</v>
      </c>
      <c r="H305" t="s">
        <v>315</v>
      </c>
      <c r="I305" t="s">
        <v>316</v>
      </c>
    </row>
    <row r="306" spans="1:9" ht="16.5" customHeight="1" x14ac:dyDescent="0.25">
      <c r="A306" s="53" t="s">
        <v>238</v>
      </c>
      <c r="B306" s="56" t="s">
        <v>1259</v>
      </c>
      <c r="C306" s="53" t="s">
        <v>367</v>
      </c>
      <c r="D306" s="53" t="s">
        <v>853</v>
      </c>
      <c r="E306" s="53" t="s">
        <v>1096</v>
      </c>
      <c r="F306" s="53" t="s">
        <v>1097</v>
      </c>
      <c r="G306" s="55" t="s">
        <v>675</v>
      </c>
    </row>
    <row r="307" spans="1:9" ht="16.5" customHeight="1" x14ac:dyDescent="0.25">
      <c r="A307" t="s">
        <v>676</v>
      </c>
      <c r="B307" s="26" t="s">
        <v>1259</v>
      </c>
      <c r="D307" t="s">
        <v>672</v>
      </c>
      <c r="E307" t="s">
        <v>673</v>
      </c>
      <c r="F307" t="s">
        <v>674</v>
      </c>
      <c r="G307" s="55" t="s">
        <v>675</v>
      </c>
      <c r="H307" t="s">
        <v>320</v>
      </c>
      <c r="I307" t="s">
        <v>256</v>
      </c>
    </row>
    <row r="308" spans="1:9" ht="16.5" customHeight="1" x14ac:dyDescent="0.25">
      <c r="A308" s="53" t="s">
        <v>96</v>
      </c>
      <c r="B308" s="56" t="s">
        <v>1259</v>
      </c>
      <c r="C308" s="53" t="s">
        <v>367</v>
      </c>
      <c r="D308" s="53" t="s">
        <v>854</v>
      </c>
      <c r="E308" s="53" t="s">
        <v>1098</v>
      </c>
      <c r="F308" s="53" t="s">
        <v>961</v>
      </c>
      <c r="G308" s="55" t="s">
        <v>680</v>
      </c>
    </row>
    <row r="309" spans="1:9" ht="16.5" customHeight="1" x14ac:dyDescent="0.25">
      <c r="A309" s="53" t="s">
        <v>102</v>
      </c>
      <c r="B309" s="56" t="s">
        <v>1259</v>
      </c>
      <c r="C309" s="53" t="s">
        <v>367</v>
      </c>
      <c r="D309" s="53" t="s">
        <v>858</v>
      </c>
      <c r="E309" s="53" t="s">
        <v>1101</v>
      </c>
      <c r="F309" s="53" t="s">
        <v>950</v>
      </c>
      <c r="G309" s="55" t="s">
        <v>681</v>
      </c>
    </row>
    <row r="310" spans="1:9" ht="16.5" customHeight="1" x14ac:dyDescent="0.25">
      <c r="A310" s="53" t="s">
        <v>23</v>
      </c>
      <c r="B310" s="56" t="s">
        <v>1259</v>
      </c>
      <c r="C310" s="53" t="s">
        <v>367</v>
      </c>
      <c r="D310" s="53" t="s">
        <v>866</v>
      </c>
      <c r="E310" s="53" t="s">
        <v>1108</v>
      </c>
      <c r="F310" s="53" t="s">
        <v>1109</v>
      </c>
      <c r="G310" s="55" t="s">
        <v>690</v>
      </c>
    </row>
    <row r="311" spans="1:9" ht="26.4" x14ac:dyDescent="0.25">
      <c r="A311" s="53" t="s">
        <v>705</v>
      </c>
      <c r="B311" s="56" t="s">
        <v>1259</v>
      </c>
      <c r="C311" s="53" t="s">
        <v>354</v>
      </c>
      <c r="D311" s="53" t="s">
        <v>869</v>
      </c>
      <c r="E311" s="53" t="s">
        <v>1114</v>
      </c>
      <c r="F311" s="53" t="s">
        <v>961</v>
      </c>
      <c r="G311" s="55" t="s">
        <v>707</v>
      </c>
    </row>
    <row r="312" spans="1:9" ht="26.4" x14ac:dyDescent="0.25">
      <c r="A312" t="s">
        <v>245</v>
      </c>
      <c r="B312" s="26" t="s">
        <v>1259</v>
      </c>
      <c r="D312" t="s">
        <v>715</v>
      </c>
      <c r="E312" t="s">
        <v>716</v>
      </c>
      <c r="F312" t="s">
        <v>583</v>
      </c>
      <c r="G312" s="55" t="s">
        <v>717</v>
      </c>
      <c r="H312" t="s">
        <v>329</v>
      </c>
      <c r="I312" t="s">
        <v>256</v>
      </c>
    </row>
  </sheetData>
  <sheetProtection selectLockedCells="1" selectUnlockedCells="1"/>
  <sortState xmlns:xlrd2="http://schemas.microsoft.com/office/spreadsheetml/2017/richdata2" ref="A2:M183">
    <sortCondition ref="A2:A183"/>
  </sortState>
  <phoneticPr fontId="10" type="noConversion"/>
  <hyperlinks>
    <hyperlink ref="H25" r:id="rId1" display="https://google.doubleknot.com/app/managemembers/Order?iq=RwrElCSPr-fpJXRS2Y55naUYOdgCaLVE-7n44VQ308l_54bdZK3n1DvYHhUhgbAxWjtKTxucnuvzuRCAr8a4ZPDxORKgtHpGCSnNf_ShfMA1" xr:uid="{00000000-0004-0000-0800-000000000000}"/>
    <hyperlink ref="L104" r:id="rId2" xr:uid="{00000000-0004-0000-0800-000001000000}"/>
  </hyperlinks>
  <pageMargins left="0.25" right="0.25" top="0.75" bottom="0.75" header="0.3" footer="0.3"/>
  <pageSetup scale="86" firstPageNumber="0" fitToHeight="0" orientation="landscape" r:id="rId3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0"/>
  <sheetViews>
    <sheetView workbookViewId="0"/>
  </sheetViews>
  <sheetFormatPr defaultRowHeight="14.4" x14ac:dyDescent="0.3"/>
  <cols>
    <col min="1" max="1" width="24.21875" bestFit="1" customWidth="1"/>
    <col min="2" max="2" width="11.88671875" bestFit="1" customWidth="1"/>
    <col min="3" max="3" width="6" bestFit="1" customWidth="1"/>
    <col min="4" max="16384" width="8.88671875" style="105"/>
  </cols>
  <sheetData>
    <row r="1" spans="1:6" x14ac:dyDescent="0.3">
      <c r="A1" t="s">
        <v>3</v>
      </c>
      <c r="B1" t="s">
        <v>7</v>
      </c>
      <c r="C1" t="s">
        <v>1526</v>
      </c>
      <c r="D1" s="105" t="s">
        <v>1547</v>
      </c>
      <c r="E1" s="112" t="s">
        <v>1580</v>
      </c>
    </row>
    <row r="2" spans="1:6" x14ac:dyDescent="0.3">
      <c r="A2" t="s">
        <v>1491</v>
      </c>
      <c r="B2" s="1" t="s">
        <v>1367</v>
      </c>
      <c r="C2">
        <v>6</v>
      </c>
      <c r="D2" s="105" t="str">
        <f t="shared" ref="D2" si="0">IF(OR(C2=5,C2=6),"Red",IF(OR(C2=7,C2=8),"Green","Blue"))</f>
        <v>Red</v>
      </c>
      <c r="F2" s="105" t="s">
        <v>1548</v>
      </c>
    </row>
    <row r="3" spans="1:6" x14ac:dyDescent="0.3">
      <c r="A3" t="s">
        <v>125</v>
      </c>
      <c r="B3" s="1" t="s">
        <v>355</v>
      </c>
      <c r="C3">
        <v>10</v>
      </c>
      <c r="D3" s="105" t="str">
        <f>IF(OR(C3=5,C3=6),"Red",IF(OR(C3=7,C3=8),"Green","Blue"))</f>
        <v>Blue</v>
      </c>
      <c r="F3" s="105" t="s">
        <v>1549</v>
      </c>
    </row>
    <row r="4" spans="1:6" x14ac:dyDescent="0.3">
      <c r="A4" t="s">
        <v>1499</v>
      </c>
      <c r="B4" s="1" t="s">
        <v>355</v>
      </c>
      <c r="C4">
        <v>11</v>
      </c>
      <c r="D4" s="105" t="str">
        <f t="shared" ref="D4:D67" si="1">IF(OR(C4=5,C4=6),"Red",IF(OR(C4=7,C4=8),"Green","Blue"))</f>
        <v>Blue</v>
      </c>
      <c r="F4" s="105" t="s">
        <v>1550</v>
      </c>
    </row>
    <row r="5" spans="1:6" x14ac:dyDescent="0.3">
      <c r="A5" t="s">
        <v>1488</v>
      </c>
      <c r="B5" s="1" t="s">
        <v>1368</v>
      </c>
      <c r="C5">
        <v>6</v>
      </c>
      <c r="D5" s="105" t="str">
        <f t="shared" si="1"/>
        <v>Red</v>
      </c>
      <c r="F5" s="105" t="s">
        <v>1551</v>
      </c>
    </row>
    <row r="6" spans="1:6" x14ac:dyDescent="0.3">
      <c r="A6" t="s">
        <v>1390</v>
      </c>
      <c r="B6" s="1" t="s">
        <v>1581</v>
      </c>
      <c r="C6">
        <v>6</v>
      </c>
      <c r="D6" s="105" t="str">
        <f t="shared" si="1"/>
        <v>Red</v>
      </c>
      <c r="F6" s="105" t="s">
        <v>1552</v>
      </c>
    </row>
    <row r="7" spans="1:6" x14ac:dyDescent="0.3">
      <c r="A7" t="s">
        <v>134</v>
      </c>
      <c r="B7" s="1" t="s">
        <v>355</v>
      </c>
      <c r="C7">
        <v>10</v>
      </c>
      <c r="D7" s="105" t="str">
        <f t="shared" si="1"/>
        <v>Blue</v>
      </c>
      <c r="F7" s="105" t="s">
        <v>140</v>
      </c>
    </row>
    <row r="8" spans="1:6" x14ac:dyDescent="0.3">
      <c r="A8" t="s">
        <v>954</v>
      </c>
      <c r="B8" s="1" t="s">
        <v>1581</v>
      </c>
      <c r="D8" s="105" t="str">
        <f t="shared" si="1"/>
        <v>Blue</v>
      </c>
      <c r="F8" s="105" t="s">
        <v>1553</v>
      </c>
    </row>
    <row r="9" spans="1:6" x14ac:dyDescent="0.3">
      <c r="A9" t="s">
        <v>71</v>
      </c>
      <c r="B9" s="1" t="s">
        <v>355</v>
      </c>
      <c r="C9">
        <v>9</v>
      </c>
      <c r="D9" s="105" t="str">
        <f t="shared" si="1"/>
        <v>Blue</v>
      </c>
    </row>
    <row r="10" spans="1:6" x14ac:dyDescent="0.3">
      <c r="A10" t="s">
        <v>402</v>
      </c>
      <c r="B10" s="1" t="s">
        <v>1367</v>
      </c>
      <c r="C10">
        <v>7</v>
      </c>
      <c r="D10" s="105" t="str">
        <f t="shared" si="1"/>
        <v>Green</v>
      </c>
    </row>
    <row r="11" spans="1:6" x14ac:dyDescent="0.3">
      <c r="A11" t="s">
        <v>435</v>
      </c>
      <c r="B11" s="1" t="s">
        <v>355</v>
      </c>
      <c r="C11">
        <v>12</v>
      </c>
      <c r="D11" s="105" t="str">
        <f t="shared" si="1"/>
        <v>Blue</v>
      </c>
    </row>
    <row r="12" spans="1:6" x14ac:dyDescent="0.3">
      <c r="A12" t="s">
        <v>95</v>
      </c>
      <c r="B12" s="1" t="s">
        <v>1582</v>
      </c>
      <c r="C12">
        <v>12</v>
      </c>
      <c r="D12" s="105" t="str">
        <f t="shared" si="1"/>
        <v>Blue</v>
      </c>
    </row>
    <row r="13" spans="1:6" x14ac:dyDescent="0.3">
      <c r="A13" t="s">
        <v>1418</v>
      </c>
      <c r="B13" s="1" t="s">
        <v>355</v>
      </c>
      <c r="C13">
        <v>9</v>
      </c>
      <c r="D13" s="105" t="str">
        <f t="shared" si="1"/>
        <v>Blue</v>
      </c>
    </row>
    <row r="14" spans="1:6" x14ac:dyDescent="0.3">
      <c r="A14" t="s">
        <v>150</v>
      </c>
      <c r="B14" s="1" t="s">
        <v>354</v>
      </c>
      <c r="C14">
        <v>11</v>
      </c>
      <c r="D14" s="105" t="str">
        <f t="shared" si="1"/>
        <v>Blue</v>
      </c>
    </row>
    <row r="15" spans="1:6" x14ac:dyDescent="0.3">
      <c r="A15" t="s">
        <v>977</v>
      </c>
      <c r="B15" s="1" t="s">
        <v>355</v>
      </c>
      <c r="C15">
        <v>9</v>
      </c>
      <c r="D15" s="105" t="str">
        <f t="shared" si="1"/>
        <v>Blue</v>
      </c>
    </row>
    <row r="16" spans="1:6" x14ac:dyDescent="0.3">
      <c r="A16" t="s">
        <v>333</v>
      </c>
      <c r="B16" s="1" t="s">
        <v>1368</v>
      </c>
      <c r="C16">
        <v>7</v>
      </c>
      <c r="D16" s="105" t="str">
        <f t="shared" si="1"/>
        <v>Green</v>
      </c>
    </row>
    <row r="17" spans="1:4" x14ac:dyDescent="0.3">
      <c r="A17" t="s">
        <v>152</v>
      </c>
      <c r="B17" s="1" t="s">
        <v>355</v>
      </c>
      <c r="C17">
        <v>11</v>
      </c>
      <c r="D17" s="105" t="str">
        <f t="shared" si="1"/>
        <v>Blue</v>
      </c>
    </row>
    <row r="18" spans="1:4" x14ac:dyDescent="0.3">
      <c r="A18" t="s">
        <v>981</v>
      </c>
      <c r="B18" s="1" t="s">
        <v>738</v>
      </c>
      <c r="C18">
        <v>8</v>
      </c>
      <c r="D18" s="105" t="str">
        <f t="shared" si="1"/>
        <v>Green</v>
      </c>
    </row>
    <row r="19" spans="1:4" x14ac:dyDescent="0.3">
      <c r="A19" t="s">
        <v>984</v>
      </c>
      <c r="B19" s="1" t="s">
        <v>354</v>
      </c>
      <c r="C19">
        <v>11</v>
      </c>
      <c r="D19" s="105" t="str">
        <f t="shared" si="1"/>
        <v>Blue</v>
      </c>
    </row>
    <row r="20" spans="1:4" x14ac:dyDescent="0.3">
      <c r="A20" t="s">
        <v>383</v>
      </c>
      <c r="B20" s="1" t="s">
        <v>738</v>
      </c>
      <c r="C20">
        <v>7</v>
      </c>
      <c r="D20" s="105" t="str">
        <f t="shared" si="1"/>
        <v>Green</v>
      </c>
    </row>
    <row r="21" spans="1:4" x14ac:dyDescent="0.3">
      <c r="A21" t="s">
        <v>1380</v>
      </c>
      <c r="B21" s="1" t="s">
        <v>1368</v>
      </c>
      <c r="C21">
        <v>6</v>
      </c>
      <c r="D21" s="105" t="str">
        <f t="shared" si="1"/>
        <v>Red</v>
      </c>
    </row>
    <row r="22" spans="1:4" x14ac:dyDescent="0.3">
      <c r="A22" t="s">
        <v>1378</v>
      </c>
      <c r="B22" s="1" t="s">
        <v>1367</v>
      </c>
      <c r="C22">
        <v>8</v>
      </c>
      <c r="D22" s="105" t="str">
        <f t="shared" si="1"/>
        <v>Green</v>
      </c>
    </row>
    <row r="23" spans="1:4" x14ac:dyDescent="0.3">
      <c r="A23" t="s">
        <v>68</v>
      </c>
      <c r="B23" s="1" t="s">
        <v>738</v>
      </c>
      <c r="C23">
        <v>8</v>
      </c>
      <c r="D23" s="105" t="str">
        <f t="shared" si="1"/>
        <v>Green</v>
      </c>
    </row>
    <row r="24" spans="1:4" x14ac:dyDescent="0.3">
      <c r="A24" t="s">
        <v>1429</v>
      </c>
      <c r="B24" s="1" t="s">
        <v>1581</v>
      </c>
      <c r="C24">
        <v>6</v>
      </c>
      <c r="D24" s="105" t="str">
        <f t="shared" si="1"/>
        <v>Red</v>
      </c>
    </row>
    <row r="25" spans="1:4" x14ac:dyDescent="0.3">
      <c r="A25" t="s">
        <v>1381</v>
      </c>
      <c r="B25" s="1" t="s">
        <v>1367</v>
      </c>
      <c r="C25">
        <v>6</v>
      </c>
      <c r="D25" s="105" t="str">
        <f t="shared" si="1"/>
        <v>Red</v>
      </c>
    </row>
    <row r="26" spans="1:4" x14ac:dyDescent="0.3">
      <c r="A26" t="s">
        <v>88</v>
      </c>
      <c r="B26" s="1" t="s">
        <v>354</v>
      </c>
      <c r="C26">
        <v>11</v>
      </c>
      <c r="D26" s="105" t="str">
        <f t="shared" si="1"/>
        <v>Blue</v>
      </c>
    </row>
    <row r="27" spans="1:4" x14ac:dyDescent="0.3">
      <c r="A27" t="s">
        <v>994</v>
      </c>
      <c r="B27" s="1" t="s">
        <v>1367</v>
      </c>
      <c r="C27">
        <v>7</v>
      </c>
      <c r="D27" s="105" t="str">
        <f t="shared" si="1"/>
        <v>Green</v>
      </c>
    </row>
    <row r="28" spans="1:4" x14ac:dyDescent="0.3">
      <c r="A28" t="s">
        <v>120</v>
      </c>
      <c r="B28" s="1" t="s">
        <v>1582</v>
      </c>
      <c r="C28">
        <v>12</v>
      </c>
      <c r="D28" s="105" t="str">
        <f t="shared" si="1"/>
        <v>Blue</v>
      </c>
    </row>
    <row r="29" spans="1:4" x14ac:dyDescent="0.3">
      <c r="A29" t="s">
        <v>12</v>
      </c>
      <c r="B29" s="1" t="s">
        <v>1582</v>
      </c>
      <c r="C29">
        <v>12</v>
      </c>
      <c r="D29" s="105" t="str">
        <f t="shared" si="1"/>
        <v>Blue</v>
      </c>
    </row>
    <row r="30" spans="1:4" x14ac:dyDescent="0.3">
      <c r="A30" t="s">
        <v>175</v>
      </c>
      <c r="B30" s="1" t="s">
        <v>355</v>
      </c>
      <c r="C30">
        <v>10</v>
      </c>
      <c r="D30" s="105" t="str">
        <f t="shared" si="1"/>
        <v>Blue</v>
      </c>
    </row>
    <row r="31" spans="1:4" x14ac:dyDescent="0.3">
      <c r="A31" t="s">
        <v>1438</v>
      </c>
      <c r="B31" s="1" t="s">
        <v>1367</v>
      </c>
      <c r="C31">
        <v>7</v>
      </c>
      <c r="D31" s="105" t="str">
        <f t="shared" si="1"/>
        <v>Green</v>
      </c>
    </row>
    <row r="32" spans="1:4" x14ac:dyDescent="0.3">
      <c r="A32" t="s">
        <v>111</v>
      </c>
      <c r="B32" s="1" t="s">
        <v>354</v>
      </c>
      <c r="C32">
        <v>9</v>
      </c>
      <c r="D32" s="105" t="str">
        <f t="shared" si="1"/>
        <v>Blue</v>
      </c>
    </row>
    <row r="33" spans="1:4" x14ac:dyDescent="0.3">
      <c r="A33" t="s">
        <v>1370</v>
      </c>
      <c r="B33" s="1" t="s">
        <v>1581</v>
      </c>
      <c r="C33">
        <v>6</v>
      </c>
      <c r="D33" s="105" t="str">
        <f t="shared" si="1"/>
        <v>Red</v>
      </c>
    </row>
    <row r="34" spans="1:4" x14ac:dyDescent="0.3">
      <c r="A34" t="s">
        <v>25</v>
      </c>
      <c r="B34" s="1" t="s">
        <v>1582</v>
      </c>
      <c r="C34">
        <v>12</v>
      </c>
      <c r="D34" s="105" t="str">
        <f t="shared" si="1"/>
        <v>Blue</v>
      </c>
    </row>
    <row r="35" spans="1:4" x14ac:dyDescent="0.3">
      <c r="A35" t="s">
        <v>1365</v>
      </c>
      <c r="B35" s="1" t="s">
        <v>1581</v>
      </c>
      <c r="C35">
        <v>6</v>
      </c>
      <c r="D35" s="105" t="str">
        <f t="shared" si="1"/>
        <v>Red</v>
      </c>
    </row>
    <row r="36" spans="1:4" x14ac:dyDescent="0.3">
      <c r="A36" t="s">
        <v>332</v>
      </c>
      <c r="B36" s="1" t="s">
        <v>1368</v>
      </c>
      <c r="C36">
        <v>8</v>
      </c>
      <c r="D36" s="105" t="str">
        <f t="shared" si="1"/>
        <v>Green</v>
      </c>
    </row>
    <row r="37" spans="1:4" x14ac:dyDescent="0.3">
      <c r="A37" t="s">
        <v>69</v>
      </c>
      <c r="B37" s="1" t="s">
        <v>355</v>
      </c>
      <c r="C37">
        <v>10</v>
      </c>
      <c r="D37" s="105" t="str">
        <f t="shared" si="1"/>
        <v>Blue</v>
      </c>
    </row>
    <row r="38" spans="1:4" x14ac:dyDescent="0.3">
      <c r="A38" t="s">
        <v>364</v>
      </c>
      <c r="B38" s="1" t="s">
        <v>354</v>
      </c>
      <c r="C38">
        <v>10</v>
      </c>
      <c r="D38" s="105" t="str">
        <f t="shared" si="1"/>
        <v>Blue</v>
      </c>
    </row>
    <row r="39" spans="1:4" x14ac:dyDescent="0.3">
      <c r="A39" t="s">
        <v>1446</v>
      </c>
      <c r="B39" s="1" t="s">
        <v>738</v>
      </c>
      <c r="C39">
        <v>8</v>
      </c>
      <c r="D39" s="105" t="str">
        <f t="shared" si="1"/>
        <v>Green</v>
      </c>
    </row>
    <row r="40" spans="1:4" x14ac:dyDescent="0.3">
      <c r="A40" t="s">
        <v>76</v>
      </c>
      <c r="B40" s="1" t="s">
        <v>355</v>
      </c>
      <c r="C40">
        <v>11</v>
      </c>
      <c r="D40" s="105" t="str">
        <f t="shared" si="1"/>
        <v>Blue</v>
      </c>
    </row>
    <row r="41" spans="1:4" x14ac:dyDescent="0.3">
      <c r="A41" t="s">
        <v>1447</v>
      </c>
      <c r="B41" s="1" t="s">
        <v>355</v>
      </c>
      <c r="C41">
        <v>8</v>
      </c>
      <c r="D41" s="105" t="str">
        <f t="shared" si="1"/>
        <v>Green</v>
      </c>
    </row>
    <row r="42" spans="1:4" x14ac:dyDescent="0.3">
      <c r="A42" t="s">
        <v>10</v>
      </c>
      <c r="B42" s="1" t="s">
        <v>355</v>
      </c>
      <c r="C42">
        <v>9</v>
      </c>
      <c r="D42" s="105" t="str">
        <f t="shared" si="1"/>
        <v>Blue</v>
      </c>
    </row>
    <row r="43" spans="1:4" x14ac:dyDescent="0.3">
      <c r="A43" t="s">
        <v>1022</v>
      </c>
      <c r="B43" s="1" t="s">
        <v>1583</v>
      </c>
      <c r="C43">
        <v>12</v>
      </c>
      <c r="D43" s="105" t="str">
        <f t="shared" si="1"/>
        <v>Blue</v>
      </c>
    </row>
    <row r="44" spans="1:4" x14ac:dyDescent="0.3">
      <c r="A44" t="s">
        <v>106</v>
      </c>
      <c r="B44" s="1" t="s">
        <v>355</v>
      </c>
      <c r="C44">
        <v>11</v>
      </c>
      <c r="D44" s="105" t="str">
        <f t="shared" si="1"/>
        <v>Blue</v>
      </c>
    </row>
    <row r="45" spans="1:4" x14ac:dyDescent="0.3">
      <c r="A45" t="s">
        <v>378</v>
      </c>
      <c r="B45" s="1" t="s">
        <v>738</v>
      </c>
      <c r="C45">
        <v>7</v>
      </c>
      <c r="D45" s="105" t="str">
        <f t="shared" si="1"/>
        <v>Green</v>
      </c>
    </row>
    <row r="46" spans="1:4" x14ac:dyDescent="0.3">
      <c r="A46" t="s">
        <v>123</v>
      </c>
      <c r="B46" s="1" t="s">
        <v>354</v>
      </c>
      <c r="C46">
        <v>11</v>
      </c>
      <c r="D46" s="105" t="str">
        <f t="shared" si="1"/>
        <v>Blue</v>
      </c>
    </row>
    <row r="47" spans="1:4" x14ac:dyDescent="0.3">
      <c r="A47" t="s">
        <v>110</v>
      </c>
      <c r="B47" s="1" t="s">
        <v>355</v>
      </c>
      <c r="C47">
        <v>11</v>
      </c>
      <c r="D47" s="105" t="str">
        <f t="shared" si="1"/>
        <v>Blue</v>
      </c>
    </row>
    <row r="48" spans="1:4" x14ac:dyDescent="0.3">
      <c r="A48" t="s">
        <v>112</v>
      </c>
      <c r="B48" s="1" t="s">
        <v>354</v>
      </c>
      <c r="C48">
        <v>10</v>
      </c>
      <c r="D48" s="105" t="str">
        <f t="shared" si="1"/>
        <v>Blue</v>
      </c>
    </row>
    <row r="49" spans="1:4" x14ac:dyDescent="0.3">
      <c r="A49" t="s">
        <v>198</v>
      </c>
      <c r="B49" s="1" t="s">
        <v>354</v>
      </c>
      <c r="C49">
        <v>10</v>
      </c>
      <c r="D49" s="105" t="str">
        <f t="shared" si="1"/>
        <v>Blue</v>
      </c>
    </row>
    <row r="50" spans="1:4" x14ac:dyDescent="0.3">
      <c r="A50" t="s">
        <v>67</v>
      </c>
      <c r="B50" s="1" t="s">
        <v>1368</v>
      </c>
      <c r="C50">
        <v>8</v>
      </c>
      <c r="D50" s="105" t="str">
        <f t="shared" si="1"/>
        <v>Green</v>
      </c>
    </row>
    <row r="51" spans="1:4" x14ac:dyDescent="0.3">
      <c r="A51" t="s">
        <v>13</v>
      </c>
      <c r="B51" s="1" t="s">
        <v>355</v>
      </c>
      <c r="C51">
        <v>11</v>
      </c>
      <c r="D51" s="105" t="str">
        <f t="shared" si="1"/>
        <v>Blue</v>
      </c>
    </row>
    <row r="52" spans="1:4" x14ac:dyDescent="0.3">
      <c r="A52" t="s">
        <v>366</v>
      </c>
      <c r="B52" s="26" t="s">
        <v>1584</v>
      </c>
      <c r="C52">
        <v>7</v>
      </c>
      <c r="D52" s="105" t="str">
        <f t="shared" si="1"/>
        <v>Green</v>
      </c>
    </row>
    <row r="53" spans="1:4" x14ac:dyDescent="0.3">
      <c r="A53" t="s">
        <v>251</v>
      </c>
      <c r="B53" s="1" t="s">
        <v>355</v>
      </c>
      <c r="C53">
        <v>12</v>
      </c>
      <c r="D53" s="105" t="str">
        <f t="shared" si="1"/>
        <v>Blue</v>
      </c>
    </row>
    <row r="54" spans="1:4" x14ac:dyDescent="0.3">
      <c r="A54" t="s">
        <v>365</v>
      </c>
      <c r="B54" s="1" t="s">
        <v>354</v>
      </c>
      <c r="C54">
        <v>11</v>
      </c>
      <c r="D54" s="105" t="str">
        <f t="shared" si="1"/>
        <v>Blue</v>
      </c>
    </row>
    <row r="55" spans="1:4" x14ac:dyDescent="0.3">
      <c r="A55" t="s">
        <v>21</v>
      </c>
      <c r="B55" s="1" t="s">
        <v>1582</v>
      </c>
      <c r="C55">
        <v>12</v>
      </c>
      <c r="D55" s="105" t="str">
        <f t="shared" si="1"/>
        <v>Blue</v>
      </c>
    </row>
    <row r="56" spans="1:4" x14ac:dyDescent="0.3">
      <c r="A56" t="s">
        <v>595</v>
      </c>
      <c r="B56" s="1" t="s">
        <v>1581</v>
      </c>
      <c r="C56">
        <v>8</v>
      </c>
      <c r="D56" s="105" t="str">
        <f t="shared" si="1"/>
        <v>Green</v>
      </c>
    </row>
    <row r="57" spans="1:4" x14ac:dyDescent="0.3">
      <c r="A57" t="s">
        <v>1525</v>
      </c>
      <c r="B57" s="1" t="s">
        <v>1367</v>
      </c>
      <c r="C57">
        <v>6</v>
      </c>
      <c r="D57" s="105" t="str">
        <f t="shared" si="1"/>
        <v>Red</v>
      </c>
    </row>
    <row r="58" spans="1:4" x14ac:dyDescent="0.3">
      <c r="A58" t="s">
        <v>31</v>
      </c>
      <c r="B58" s="1" t="s">
        <v>1582</v>
      </c>
      <c r="C58">
        <v>12</v>
      </c>
      <c r="D58" s="105" t="str">
        <f t="shared" si="1"/>
        <v>Blue</v>
      </c>
    </row>
    <row r="59" spans="1:4" x14ac:dyDescent="0.3">
      <c r="A59" t="s">
        <v>34</v>
      </c>
      <c r="B59" s="1" t="s">
        <v>354</v>
      </c>
      <c r="C59">
        <v>10</v>
      </c>
      <c r="D59" s="105" t="str">
        <f t="shared" si="1"/>
        <v>Blue</v>
      </c>
    </row>
    <row r="60" spans="1:4" x14ac:dyDescent="0.3">
      <c r="A60" t="s">
        <v>1457</v>
      </c>
      <c r="B60" s="1" t="s">
        <v>1368</v>
      </c>
      <c r="C60">
        <v>6</v>
      </c>
      <c r="D60" s="105" t="str">
        <f t="shared" si="1"/>
        <v>Red</v>
      </c>
    </row>
    <row r="61" spans="1:4" x14ac:dyDescent="0.3">
      <c r="A61" t="s">
        <v>1059</v>
      </c>
      <c r="B61" s="1" t="s">
        <v>1368</v>
      </c>
      <c r="C61">
        <v>7</v>
      </c>
      <c r="D61" s="105" t="str">
        <f t="shared" si="1"/>
        <v>Green</v>
      </c>
    </row>
    <row r="62" spans="1:4" x14ac:dyDescent="0.3">
      <c r="A62" t="s">
        <v>618</v>
      </c>
      <c r="B62" s="1" t="s">
        <v>355</v>
      </c>
      <c r="C62">
        <v>9</v>
      </c>
      <c r="D62" s="105" t="str">
        <f t="shared" si="1"/>
        <v>Blue</v>
      </c>
    </row>
    <row r="63" spans="1:4" x14ac:dyDescent="0.3">
      <c r="A63" t="s">
        <v>77</v>
      </c>
      <c r="B63" s="1" t="s">
        <v>355</v>
      </c>
      <c r="C63">
        <v>12</v>
      </c>
      <c r="D63" s="105" t="str">
        <f t="shared" si="1"/>
        <v>Blue</v>
      </c>
    </row>
    <row r="64" spans="1:4" x14ac:dyDescent="0.3">
      <c r="A64" t="s">
        <v>11</v>
      </c>
      <c r="B64" s="1" t="s">
        <v>355</v>
      </c>
      <c r="C64">
        <v>10</v>
      </c>
      <c r="D64" s="105" t="str">
        <f t="shared" si="1"/>
        <v>Blue</v>
      </c>
    </row>
    <row r="65" spans="1:4" x14ac:dyDescent="0.3">
      <c r="A65" t="s">
        <v>1464</v>
      </c>
      <c r="B65" s="1" t="s">
        <v>1368</v>
      </c>
      <c r="C65">
        <v>6</v>
      </c>
      <c r="D65" s="105" t="str">
        <f t="shared" si="1"/>
        <v>Red</v>
      </c>
    </row>
    <row r="66" spans="1:4" x14ac:dyDescent="0.3">
      <c r="A66" t="s">
        <v>74</v>
      </c>
      <c r="B66" s="1" t="s">
        <v>354</v>
      </c>
      <c r="C66">
        <v>11</v>
      </c>
      <c r="D66" s="105" t="str">
        <f t="shared" si="1"/>
        <v>Blue</v>
      </c>
    </row>
    <row r="67" spans="1:4" x14ac:dyDescent="0.3">
      <c r="A67" t="s">
        <v>1468</v>
      </c>
      <c r="B67" s="1" t="s">
        <v>1581</v>
      </c>
      <c r="C67">
        <v>6</v>
      </c>
      <c r="D67" s="105" t="str">
        <f t="shared" si="1"/>
        <v>Red</v>
      </c>
    </row>
    <row r="68" spans="1:4" x14ac:dyDescent="0.3">
      <c r="A68" t="s">
        <v>379</v>
      </c>
      <c r="B68" s="1" t="s">
        <v>1367</v>
      </c>
      <c r="C68">
        <v>7</v>
      </c>
      <c r="D68" s="105" t="str">
        <f t="shared" ref="D68:D90" si="2">IF(OR(C68=5,C68=6),"Red",IF(OR(C68=7,C68=8),"Green","Blue"))</f>
        <v>Green</v>
      </c>
    </row>
    <row r="69" spans="1:4" x14ac:dyDescent="0.3">
      <c r="A69" t="s">
        <v>1382</v>
      </c>
      <c r="B69" s="1" t="s">
        <v>355</v>
      </c>
      <c r="C69">
        <v>9</v>
      </c>
      <c r="D69" s="105" t="str">
        <f t="shared" si="2"/>
        <v>Blue</v>
      </c>
    </row>
    <row r="70" spans="1:4" x14ac:dyDescent="0.3">
      <c r="A70" t="s">
        <v>118</v>
      </c>
      <c r="B70" s="1" t="s">
        <v>354</v>
      </c>
      <c r="C70">
        <v>11</v>
      </c>
      <c r="D70" s="105" t="str">
        <f t="shared" si="2"/>
        <v>Blue</v>
      </c>
    </row>
    <row r="71" spans="1:4" x14ac:dyDescent="0.3">
      <c r="A71" t="s">
        <v>81</v>
      </c>
      <c r="B71" s="1" t="s">
        <v>1582</v>
      </c>
      <c r="C71">
        <v>12</v>
      </c>
      <c r="D71" s="105" t="str">
        <f t="shared" si="2"/>
        <v>Blue</v>
      </c>
    </row>
    <row r="72" spans="1:4" x14ac:dyDescent="0.3">
      <c r="A72" t="s">
        <v>82</v>
      </c>
      <c r="B72" s="1" t="s">
        <v>354</v>
      </c>
      <c r="C72">
        <v>11</v>
      </c>
      <c r="D72" s="105" t="str">
        <f t="shared" si="2"/>
        <v>Blue</v>
      </c>
    </row>
    <row r="73" spans="1:4" x14ac:dyDescent="0.3">
      <c r="A73" t="s">
        <v>655</v>
      </c>
      <c r="B73" s="1" t="s">
        <v>1582</v>
      </c>
      <c r="C73">
        <v>12</v>
      </c>
      <c r="D73" s="105" t="str">
        <f t="shared" si="2"/>
        <v>Blue</v>
      </c>
    </row>
    <row r="74" spans="1:4" x14ac:dyDescent="0.3">
      <c r="A74" t="s">
        <v>416</v>
      </c>
      <c r="B74" s="1" t="s">
        <v>354</v>
      </c>
      <c r="C74">
        <v>9</v>
      </c>
      <c r="D74" s="105" t="str">
        <f t="shared" si="2"/>
        <v>Blue</v>
      </c>
    </row>
    <row r="75" spans="1:4" x14ac:dyDescent="0.3">
      <c r="A75" t="s">
        <v>109</v>
      </c>
      <c r="B75" s="1" t="s">
        <v>738</v>
      </c>
      <c r="C75">
        <v>8</v>
      </c>
      <c r="D75" s="105" t="str">
        <f t="shared" si="2"/>
        <v>Green</v>
      </c>
    </row>
    <row r="76" spans="1:4" x14ac:dyDescent="0.3">
      <c r="A76" t="s">
        <v>417</v>
      </c>
      <c r="B76" s="1" t="s">
        <v>354</v>
      </c>
      <c r="C76">
        <v>12</v>
      </c>
      <c r="D76" s="105" t="str">
        <f t="shared" si="2"/>
        <v>Blue</v>
      </c>
    </row>
    <row r="77" spans="1:4" x14ac:dyDescent="0.3">
      <c r="A77" t="s">
        <v>100</v>
      </c>
      <c r="B77" s="1" t="s">
        <v>1582</v>
      </c>
      <c r="C77">
        <v>12</v>
      </c>
      <c r="D77" s="105" t="str">
        <f t="shared" si="2"/>
        <v>Blue</v>
      </c>
    </row>
    <row r="78" spans="1:4" x14ac:dyDescent="0.3">
      <c r="A78" t="s">
        <v>664</v>
      </c>
      <c r="B78" s="1" t="s">
        <v>355</v>
      </c>
      <c r="C78">
        <v>9</v>
      </c>
      <c r="D78" s="105" t="str">
        <f t="shared" si="2"/>
        <v>Blue</v>
      </c>
    </row>
    <row r="79" spans="1:4" x14ac:dyDescent="0.3">
      <c r="A79" t="s">
        <v>343</v>
      </c>
      <c r="B79" s="1" t="s">
        <v>1581</v>
      </c>
      <c r="C79">
        <v>7</v>
      </c>
      <c r="D79" s="105" t="str">
        <f t="shared" si="2"/>
        <v>Green</v>
      </c>
    </row>
    <row r="80" spans="1:4" x14ac:dyDescent="0.3">
      <c r="A80" t="s">
        <v>238</v>
      </c>
      <c r="B80" s="1" t="s">
        <v>1582</v>
      </c>
      <c r="C80">
        <v>12</v>
      </c>
      <c r="D80" s="105" t="str">
        <f t="shared" si="2"/>
        <v>Blue</v>
      </c>
    </row>
    <row r="81" spans="1:4" x14ac:dyDescent="0.3">
      <c r="A81" t="s">
        <v>347</v>
      </c>
      <c r="B81" s="1" t="s">
        <v>1368</v>
      </c>
      <c r="C81">
        <v>7</v>
      </c>
      <c r="D81" s="105" t="str">
        <f t="shared" si="2"/>
        <v>Green</v>
      </c>
    </row>
    <row r="82" spans="1:4" x14ac:dyDescent="0.3">
      <c r="A82" t="s">
        <v>363</v>
      </c>
      <c r="B82" s="1" t="s">
        <v>1581</v>
      </c>
      <c r="C82">
        <v>8</v>
      </c>
      <c r="D82" s="105" t="str">
        <f t="shared" si="2"/>
        <v>Green</v>
      </c>
    </row>
    <row r="83" spans="1:4" x14ac:dyDescent="0.3">
      <c r="A83" t="s">
        <v>381</v>
      </c>
      <c r="B83" s="1" t="s">
        <v>1581</v>
      </c>
      <c r="C83">
        <v>7</v>
      </c>
      <c r="D83" s="105" t="str">
        <f t="shared" si="2"/>
        <v>Green</v>
      </c>
    </row>
    <row r="84" spans="1:4" x14ac:dyDescent="0.3">
      <c r="A84" t="s">
        <v>705</v>
      </c>
      <c r="B84" s="1" t="s">
        <v>1582</v>
      </c>
      <c r="C84">
        <v>12</v>
      </c>
      <c r="D84" s="105" t="str">
        <f t="shared" si="2"/>
        <v>Blue</v>
      </c>
    </row>
    <row r="85" spans="1:4" x14ac:dyDescent="0.3">
      <c r="A85" t="s">
        <v>369</v>
      </c>
      <c r="B85" s="1" t="s">
        <v>1582</v>
      </c>
      <c r="C85">
        <v>10</v>
      </c>
      <c r="D85" s="105" t="str">
        <f t="shared" si="2"/>
        <v>Blue</v>
      </c>
    </row>
    <row r="86" spans="1:4" x14ac:dyDescent="0.3">
      <c r="A86" t="s">
        <v>80</v>
      </c>
      <c r="B86" s="1" t="s">
        <v>1582</v>
      </c>
      <c r="C86">
        <v>8</v>
      </c>
      <c r="D86" s="105" t="str">
        <f t="shared" si="2"/>
        <v>Green</v>
      </c>
    </row>
    <row r="87" spans="1:4" x14ac:dyDescent="0.3">
      <c r="A87" t="s">
        <v>246</v>
      </c>
      <c r="B87" s="1" t="s">
        <v>1584</v>
      </c>
      <c r="C87">
        <v>11</v>
      </c>
      <c r="D87" s="105" t="str">
        <f t="shared" si="2"/>
        <v>Blue</v>
      </c>
    </row>
    <row r="88" spans="1:4" x14ac:dyDescent="0.3">
      <c r="A88" t="s">
        <v>1481</v>
      </c>
      <c r="B88" s="1" t="s">
        <v>354</v>
      </c>
      <c r="C88">
        <v>10</v>
      </c>
      <c r="D88" s="105" t="str">
        <f t="shared" si="2"/>
        <v>Blue</v>
      </c>
    </row>
    <row r="89" spans="1:4" x14ac:dyDescent="0.3">
      <c r="A89" t="s">
        <v>119</v>
      </c>
      <c r="B89" s="1" t="s">
        <v>355</v>
      </c>
      <c r="C89">
        <v>10</v>
      </c>
      <c r="D89" s="105" t="str">
        <f t="shared" si="2"/>
        <v>Blue</v>
      </c>
    </row>
    <row r="90" spans="1:4" x14ac:dyDescent="0.3">
      <c r="A90" t="s">
        <v>248</v>
      </c>
      <c r="B90" s="1" t="s">
        <v>1367</v>
      </c>
      <c r="C90">
        <v>8</v>
      </c>
      <c r="D90" s="105" t="str">
        <f t="shared" si="2"/>
        <v>Green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o E A A B Q S w M E F A A C A A g A 2 Y t B T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2 Y t B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m L Q U 3 r v G E 7 I Q E A A L s C A A A T A B w A R m 9 y b X V s Y X M v U 2 V j d G l v b j E u b S C i G A A o o B Q A A A A A A A A A A A A A A A A A A A A A A A A A A A B 1 k V 9 L w z A U x d 8 L / Q 4 h e 2 k h F D P 3 R x 1 9 6 h S E I c j q k / M h a 6 9 b o E 0 k u d W N s e 9 u Z l E n e P O S 3 N 9 J 7 j 2 H e K h Q W 8 O W / S 5 n c R R H f q s c 1 G w B 9 Q Y c y 1 k D G E c s r K X t X A W B F P 4 9 m 9 u q a 8 F g c q c b y A p r M B Q + 4 c X N 6 s m D 8 6 u F 9 m o 1 t x + m s a o O 5 V e 7 D H f I U / E 8 h 0 a 3 G s H l f J C g W q d c s M I 2 X W t 8 L q e C 3 Z r K 1 t p s c j k c D w V 7 7 C z C E v c N 5 L / H 7 M E a e E l F b 2 7 A i 6 0 y m 2 C 8 3 L 8 B D y 5 L t Q 6 X S q e M f 7 W u 7 d u f R J / 0 S c T h w H s q w 3 g M C k P Y 4 V G w b z 4 k + C X B R w Q f E 3 x C 8 G n g 9 w Y n o + z k 9 0 y 4 I h 5 c E 1 x e U M J P 5 F r h + Q R J Z Z Z U a E m l l l R s S e W W 0 z / C M Y 0 j b f 7 9 3 9 k n U E s B A i 0 A F A A C A A g A 2 Y t B T c a t r A S n A A A A + A A A A B I A A A A A A A A A A A A A A A A A A A A A A E N v b m Z p Z y 9 Q Y W N r Y W d l L n h t b F B L A Q I t A B Q A A g A I A N m L Q U 0 P y u m r p A A A A O k A A A A T A A A A A A A A A A A A A A A A A P M A A A B b Q 2 9 u d G V u d F 9 U e X B l c 1 0 u e G 1 s U E s B A i 0 A F A A C A A g A 2 Y t B T e u 8 Y T s h A Q A A u w I A A B M A A A A A A A A A A A A A A A A A 5 A E A A E Z v c m 1 1 b G F z L 1 N l Y 3 R p b 2 4 x L m 1 Q S w U G A A A A A A M A A w D C A A A A U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g 8 A A A A A A A C c D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Z G d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x l Z G d l c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G V k Z 2 V y L 0 N o Y W 5 n Z W Q g V H l w Z S 5 7 Q 2 9 s d W 1 u M S w w f S Z x d W 9 0 O y w m c X V v d D t T Z W N 0 a W 9 u M S 9 M Z W R n Z X I v Q 2 h h b m d l Z C B U e X B l L n t D b 2 x 1 b W 4 y L D F 9 J n F 1 b 3 Q 7 L C Z x d W 9 0 O 1 N l Y 3 R p b 2 4 x L 0 x l Z G d l c i 9 D a G F u Z 2 V k I F R 5 c G U u e 0 N v b H V t b j M s M n 0 m c X V v d D s s J n F 1 b 3 Q 7 U 2 V j d G l v b j E v T G V k Z 2 V y L 0 N o Y W 5 n Z W Q g V H l w Z S 5 7 Q 2 9 s d W 1 u N C w z f S Z x d W 9 0 O y w m c X V v d D t T Z W N 0 a W 9 u M S 9 M Z W R n Z X I v Q 2 h h b m d l Z C B U e X B l L n t D b 2 x 1 b W 4 1 L D R 9 J n F 1 b 3 Q 7 L C Z x d W 9 0 O 1 N l Y 3 R p b 2 4 x L 0 x l Z G d l c i 9 D a G F u Z 2 V k I F R 5 c G U u e 0 N v b H V t b j Y s N X 0 m c X V v d D s s J n F 1 b 3 Q 7 U 2 V j d G l v b j E v T G V k Z 2 V y L 0 N o Y W 5 n Z W Q g V H l w Z S 5 7 Q 2 9 s d W 1 u N y w 2 f S Z x d W 9 0 O y w m c X V v d D t T Z W N 0 a W 9 u M S 9 M Z W R n Z X I v Q 2 h h b m d l Z C B U e X B l L n t D b 2 x 1 b W 4 4 L D d 9 J n F 1 b 3 Q 7 L C Z x d W 9 0 O 1 N l Y 3 R p b 2 4 x L 0 x l Z G d l c i 9 D a G F u Z 2 V k I F R 5 c G U u e 0 N v b H V t b j k s O H 0 m c X V v d D s s J n F 1 b 3 Q 7 U 2 V j d G l v b j E v T G V k Z 2 V y L 0 N o Y W 5 n Z W Q g V H l w Z S 5 7 Q 2 9 s d W 1 u M T A s O X 0 m c X V v d D s s J n F 1 b 3 Q 7 U 2 V j d G l v b j E v T G V k Z 2 V y L 0 N o Y W 5 n Z W Q g V H l w Z S 5 7 Q 2 9 s d W 1 u M T E s M T B 9 J n F 1 b 3 Q 7 L C Z x d W 9 0 O 1 N l Y 3 R p b 2 4 x L 0 x l Z G d l c i 9 D a G F u Z 2 V k I F R 5 c G U u e 0 N v b H V t b j E y L D E x f S Z x d W 9 0 O y w m c X V v d D t T Z W N 0 a W 9 u M S 9 M Z W R n Z X I v Q 2 h h b m d l Z C B U e X B l L n t D b 2 x 1 b W 4 x M y w x M n 0 m c X V v d D s s J n F 1 b 3 Q 7 U 2 V j d G l v b j E v T G V k Z 2 V y L 0 N o Y W 5 n Z W Q g V H l w Z S 5 7 Q 2 9 s d W 1 u M T Q s M T N 9 J n F 1 b 3 Q 7 L C Z x d W 9 0 O 1 N l Y 3 R p b 2 4 x L 0 x l Z G d l c i 9 D a G F u Z 2 V k I F R 5 c G U u e 0 N v b H V t b j E 1 L D E 0 f S Z x d W 9 0 O y w m c X V v d D t T Z W N 0 a W 9 u M S 9 M Z W R n Z X I v Q 2 h h b m d l Z C B U e X B l L n t D b 2 x 1 b W 4 x N i w x N X 0 m c X V v d D s s J n F 1 b 3 Q 7 U 2 V j d G l v b j E v T G V k Z 2 V y L 0 N o Y W 5 n Z W Q g V H l w Z S 5 7 Q 2 9 s d W 1 u M T c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M Z W R n Z X I v Q 2 h h b m d l Z C B U e X B l L n t D b 2 x 1 b W 4 x L D B 9 J n F 1 b 3 Q 7 L C Z x d W 9 0 O 1 N l Y 3 R p b 2 4 x L 0 x l Z G d l c i 9 D a G F u Z 2 V k I F R 5 c G U u e 0 N v b H V t b j I s M X 0 m c X V v d D s s J n F 1 b 3 Q 7 U 2 V j d G l v b j E v T G V k Z 2 V y L 0 N o Y W 5 n Z W Q g V H l w Z S 5 7 Q 2 9 s d W 1 u M y w y f S Z x d W 9 0 O y w m c X V v d D t T Z W N 0 a W 9 u M S 9 M Z W R n Z X I v Q 2 h h b m d l Z C B U e X B l L n t D b 2 x 1 b W 4 0 L D N 9 J n F 1 b 3 Q 7 L C Z x d W 9 0 O 1 N l Y 3 R p b 2 4 x L 0 x l Z G d l c i 9 D a G F u Z 2 V k I F R 5 c G U u e 0 N v b H V t b j U s N H 0 m c X V v d D s s J n F 1 b 3 Q 7 U 2 V j d G l v b j E v T G V k Z 2 V y L 0 N o Y W 5 n Z W Q g V H l w Z S 5 7 Q 2 9 s d W 1 u N i w 1 f S Z x d W 9 0 O y w m c X V v d D t T Z W N 0 a W 9 u M S 9 M Z W R n Z X I v Q 2 h h b m d l Z C B U e X B l L n t D b 2 x 1 b W 4 3 L D Z 9 J n F 1 b 3 Q 7 L C Z x d W 9 0 O 1 N l Y 3 R p b 2 4 x L 0 x l Z G d l c i 9 D a G F u Z 2 V k I F R 5 c G U u e 0 N v b H V t b j g s N 3 0 m c X V v d D s s J n F 1 b 3 Q 7 U 2 V j d G l v b j E v T G V k Z 2 V y L 0 N o Y W 5 n Z W Q g V H l w Z S 5 7 Q 2 9 s d W 1 u O S w 4 f S Z x d W 9 0 O y w m c X V v d D t T Z W N 0 a W 9 u M S 9 M Z W R n Z X I v Q 2 h h b m d l Z C B U e X B l L n t D b 2 x 1 b W 4 x M C w 5 f S Z x d W 9 0 O y w m c X V v d D t T Z W N 0 a W 9 u M S 9 M Z W R n Z X I v Q 2 h h b m d l Z C B U e X B l L n t D b 2 x 1 b W 4 x M S w x M H 0 m c X V v d D s s J n F 1 b 3 Q 7 U 2 V j d G l v b j E v T G V k Z 2 V y L 0 N o Y W 5 n Z W Q g V H l w Z S 5 7 Q 2 9 s d W 1 u M T I s M T F 9 J n F 1 b 3 Q 7 L C Z x d W 9 0 O 1 N l Y 3 R p b 2 4 x L 0 x l Z G d l c i 9 D a G F u Z 2 V k I F R 5 c G U u e 0 N v b H V t b j E z L D E y f S Z x d W 9 0 O y w m c X V v d D t T Z W N 0 a W 9 u M S 9 M Z W R n Z X I v Q 2 h h b m d l Z C B U e X B l L n t D b 2 x 1 b W 4 x N C w x M 3 0 m c X V v d D s s J n F 1 b 3 Q 7 U 2 V j d G l v b j E v T G V k Z 2 V y L 0 N o Y W 5 n Z W Q g V H l w Z S 5 7 Q 2 9 s d W 1 u M T U s M T R 9 J n F 1 b 3 Q 7 L C Z x d W 9 0 O 1 N l Y 3 R p b 2 4 x L 0 x l Z G d l c i 9 D a G F u Z 2 V k I F R 5 c G U u e 0 N v b H V t b j E 2 L D E 1 f S Z x d W 9 0 O y w m c X V v d D t T Z W N 0 a W 9 u M S 9 M Z W R n Z X I v Q 2 h h b m d l Z C B U e X B l L n t D b 2 x 1 b W 4 x N y w x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X S I g L z 4 8 R W 5 0 c n k g V H l w Z T 0 i R m l s b E N v b H V t b l R 5 c G V z I i B W Y W x 1 Z T 0 i c 0 J n W U d C Z 1 l H Q X d Z R 0 J n a 0 d C Z 1 l H Q m d Z P S I g L z 4 8 R W 5 0 c n k g V H l w Z T 0 i R m l s b E x h c 3 R V c G R h d G V k I i B W Y W x 1 Z T 0 i Z D I w M T g t M D k t M j B U M j M 6 N T U 6 M z c u M D I y M T Q 5 M V o i I C 8 + P E V u d H J 5 I F R 5 c G U 9 I k Z p b G x F c n J v c k N v d W 5 0 I i B W Y W x 1 Z T 0 i b D E i I C 8 + P E V u d H J 5 I F R 5 c G U 9 I k Z p b G x F c n J v c k N v Z G U i I F Z h b H V l P S J z V W 5 r b m 9 3 b i I g L z 4 8 R W 5 0 c n k g V H l w Z T 0 i R m l s b E N v d W 5 0 I i B W Y W x 1 Z T 0 i b D I x M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x l Z G d l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W R n Z X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2 B I J X u 4 F 0 q E M R r o w p R W 2 Q A A A A A C A A A A A A A Q Z g A A A A E A A C A A A A D g O q z c s v n 3 + N / P 2 F H i f B C Z J d 8 h R y y 1 L T l 4 8 w o i S y j c W w A A A A A O g A A A A A I A A C A A A A D + v x S d h x U f G P O 0 Q H K j r Y z u Y 1 P 4 H 8 k u R O v w I B X i q 9 B A h V A A A A A T r H w u c e 8 S w J J H I + 5 F H X O d L s b n F W w 6 d 7 s h n 8 h q 8 / l k p L a m y h W O 5 s K K I o k 9 T s 0 V S P P 0 G + 5 C K y 0 4 N r p X + 3 O e k e + e k o A p r 9 s F e 7 3 2 a C G j X t S 6 T U A A A A D h d W d h Y v b 1 g Y j k e P n v / U p L W I w U b w j x c r n C o V A G R Z A p y X G A b K C U Y U u O 6 u U R 6 N Z k 4 r P P H r W W 6 r 1 1 M p 7 X t 7 D r o q O S < / D a t a M a s h u p > 
</file>

<file path=customXml/itemProps1.xml><?xml version="1.0" encoding="utf-8"?>
<ds:datastoreItem xmlns:ds="http://schemas.openxmlformats.org/officeDocument/2006/customXml" ds:itemID="{1737887B-355C-4590-A7B4-64B2238CE5A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Export Data</vt:lpstr>
      <vt:lpstr>Registration Worksheet</vt:lpstr>
      <vt:lpstr>Registrations</vt:lpstr>
      <vt:lpstr>Rides</vt:lpstr>
      <vt:lpstr>Troopmaster Contacts</vt:lpstr>
      <vt:lpstr>Sheet3</vt:lpstr>
      <vt:lpstr>junk</vt:lpstr>
      <vt:lpstr>Contacts</vt:lpstr>
      <vt:lpstr>Patrols 11-19</vt:lpstr>
      <vt:lpstr>Underage Driver</vt:lpstr>
      <vt:lpstr>Patrols</vt:lpstr>
      <vt:lpstr>Sheet1</vt:lpstr>
      <vt:lpstr>Health</vt:lpstr>
      <vt:lpstr>Sheet2</vt:lpstr>
      <vt:lpstr>Contacts!Print_Area</vt:lpstr>
      <vt:lpstr>junk!Print_Area</vt:lpstr>
      <vt:lpstr>Registrations!Print_Area</vt:lpstr>
      <vt:lpstr>Rides!Print_Area</vt:lpstr>
      <vt:lpstr>junk!Print_Titles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M0041375</dc:creator>
  <cp:lastModifiedBy>Lisa</cp:lastModifiedBy>
  <cp:lastPrinted>2023-06-21T00:28:53Z</cp:lastPrinted>
  <dcterms:created xsi:type="dcterms:W3CDTF">2016-10-17T00:34:09Z</dcterms:created>
  <dcterms:modified xsi:type="dcterms:W3CDTF">2023-06-21T00:29:03Z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2100169203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Lisa.Hayes@nissan-usa.com</vt:lpwstr>
  </property>
  <property fmtid="{D5CDD505-2E9C-101B-9397-08002B2CF9AE}" pid="6" name="_AuthorEmailDisplayName">
    <vt:lpwstr>Hayes, Lisa</vt:lpwstr>
  </property>
  <property fmtid="{D5CDD505-2E9C-101B-9397-08002B2CF9AE}" pid="7" name="_ReviewingToolsShownOnce">
    <vt:lpwstr/>
  </property>
</Properties>
</file>